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Ehdz\resE\2019\SHCP\Informes Trimestrales\"/>
    </mc:Choice>
  </mc:AlternateContent>
  <bookViews>
    <workbookView xWindow="0" yWindow="285" windowWidth="15195" windowHeight="7755" activeTab="5"/>
  </bookViews>
  <sheets>
    <sheet name="PC" sheetId="30" r:id="rId1"/>
    <sheet name="GL" sheetId="23" r:id="rId2"/>
    <sheet name="FONDO GL" sheetId="24" r:id="rId3"/>
    <sheet name="FONDO GL CDI" sheetId="25" r:id="rId4"/>
    <sheet name="FONDO MUTUAL" sheetId="26" r:id="rId5"/>
    <sheet name="RC" sheetId="27" r:id="rId6"/>
    <sheet name="RC PROVISION" sheetId="29" state="hidden" r:id="rId7"/>
  </sheets>
  <externalReferences>
    <externalReference r:id="rId8"/>
  </externalReferences>
  <definedNames>
    <definedName name="_xlnm._FilterDatabase" localSheetId="0" hidden="1">PC!$B$13:$C$50</definedName>
    <definedName name="_xlnm.Print_Area" localSheetId="2">'FONDO GL'!$B$1:$C$27</definedName>
    <definedName name="_xlnm.Print_Area" localSheetId="3">'FONDO GL CDI'!$B$1:$C$31</definedName>
    <definedName name="_xlnm.Print_Area" localSheetId="4">'FONDO MUTUAL'!$B$1:$C$145</definedName>
    <definedName name="_xlnm.Print_Area" localSheetId="1">GL!$B$1:$C$23</definedName>
    <definedName name="_xlnm.Print_Area" localSheetId="5">'RC'!$B$1:$C$110</definedName>
    <definedName name="_xlnm.Print_Area" localSheetId="6">'RC PROVISION'!$B$1:$C$129</definedName>
    <definedName name="FSD" localSheetId="3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5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110" i="27" l="1"/>
  <c r="C108" i="27"/>
  <c r="C105" i="27"/>
  <c r="C101" i="27"/>
  <c r="C99" i="27"/>
  <c r="C93" i="27"/>
  <c r="C91" i="27"/>
  <c r="C87" i="27"/>
  <c r="C76" i="27" s="1"/>
  <c r="C85" i="27"/>
  <c r="C83" i="27"/>
  <c r="C81" i="27"/>
  <c r="C79" i="27"/>
  <c r="C77" i="27"/>
  <c r="C72" i="27"/>
  <c r="C67" i="27"/>
  <c r="C64" i="27"/>
  <c r="C61" i="27"/>
  <c r="C56" i="27"/>
  <c r="C49" i="27"/>
  <c r="C42" i="27"/>
  <c r="C38" i="27"/>
  <c r="C35" i="27"/>
  <c r="C32" i="27"/>
  <c r="C29" i="27"/>
  <c r="C27" i="27"/>
  <c r="C21" i="27"/>
  <c r="C17" i="27"/>
  <c r="C15" i="27"/>
  <c r="C13" i="27"/>
  <c r="C145" i="26"/>
  <c r="C143" i="26"/>
  <c r="C140" i="26"/>
  <c r="C136" i="26"/>
  <c r="C134" i="26"/>
  <c r="C128" i="26"/>
  <c r="C125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31" i="25"/>
  <c r="C29" i="25"/>
  <c r="C26" i="25"/>
  <c r="C25" i="25"/>
  <c r="C23" i="25"/>
  <c r="C20" i="25"/>
  <c r="C15" i="25" s="1"/>
  <c r="C18" i="25"/>
  <c r="C16" i="25"/>
  <c r="C13" i="25"/>
  <c r="C12" i="25"/>
  <c r="C25" i="24"/>
  <c r="C23" i="24"/>
  <c r="C22" i="24"/>
  <c r="C18" i="24"/>
  <c r="C17" i="24"/>
  <c r="C15" i="24"/>
  <c r="C12" i="24" s="1"/>
  <c r="C13" i="24"/>
  <c r="C21" i="23"/>
  <c r="C19" i="23"/>
  <c r="C18" i="23" s="1"/>
  <c r="C16" i="23"/>
  <c r="C15" i="23"/>
  <c r="C13" i="23"/>
  <c r="C12" i="23"/>
  <c r="C45" i="30"/>
  <c r="C43" i="30"/>
  <c r="C40" i="30"/>
  <c r="C39" i="30"/>
  <c r="C36" i="30"/>
  <c r="C34" i="30"/>
  <c r="C32" i="30"/>
  <c r="C30" i="30"/>
  <c r="C29" i="30"/>
  <c r="C26" i="30"/>
  <c r="C24" i="30"/>
  <c r="C23" i="30"/>
  <c r="C21" i="30"/>
  <c r="C15" i="30"/>
  <c r="C14" i="30"/>
  <c r="C90" i="27" l="1"/>
  <c r="C48" i="27"/>
  <c r="C31" i="27"/>
  <c r="C12" i="27"/>
  <c r="C91" i="26"/>
  <c r="C61" i="26"/>
  <c r="C42" i="26"/>
  <c r="C12" i="26"/>
  <c r="C42" i="30"/>
  <c r="C48" i="30"/>
  <c r="C50" i="30" s="1"/>
  <c r="B9" i="27" l="1"/>
  <c r="B9" i="24" s="1"/>
  <c r="B9" i="25" s="1"/>
  <c r="B9" i="26" s="1"/>
  <c r="C126" i="26" l="1"/>
  <c r="C100" i="29" l="1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80" i="29" l="1"/>
  <c r="C109" i="29"/>
  <c r="C36" i="29"/>
  <c r="C127" i="29" l="1"/>
  <c r="C129" i="29" s="1"/>
  <c r="C23" i="23" l="1"/>
  <c r="C27" i="24" l="1"/>
</calcChain>
</file>

<file path=xl/sharedStrings.xml><?xml version="1.0" encoding="utf-8"?>
<sst xmlns="http://schemas.openxmlformats.org/spreadsheetml/2006/main" count="467" uniqueCount="134">
  <si>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</si>
  <si>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</si>
  <si>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</si>
  <si>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</si>
  <si>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</si>
  <si>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</si>
  <si>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</si>
  <si>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</si>
  <si>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</si>
  <si>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</si>
  <si>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</si>
  <si>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</si>
  <si>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</si>
  <si>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</si>
  <si>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</si>
  <si>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</si>
  <si>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</si>
  <si>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</si>
  <si>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</si>
  <si>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</si>
  <si>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</si>
  <si>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</si>
  <si>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</si>
  <si>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</si>
  <si>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</si>
  <si>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</si>
  <si>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</si>
  <si>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</si>
  <si>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</si>
  <si>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</si>
  <si>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</si>
  <si>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</si>
  <si>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</si>
  <si>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</si>
  <si>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</si>
  <si>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</si>
  <si>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</si>
  <si>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</si>
  <si>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</si>
  <si>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</si>
  <si>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</si>
  <si>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</si>
  <si>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</si>
  <si>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</si>
  <si>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</si>
  <si>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</si>
  <si>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</si>
  <si>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</si>
  <si>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</si>
  <si>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</si>
  <si>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</si>
  <si>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</si>
  <si>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</si>
  <si>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</si>
  <si>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</si>
  <si>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</si>
  <si>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</si>
  <si>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</si>
  <si>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</si>
  <si>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</si>
  <si>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</si>
  <si>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</si>
  <si>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</si>
  <si>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</si>
  <si>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</si>
  <si>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</si>
  <si>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</si>
  <si>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</si>
  <si>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</si>
  <si>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</si>
  <si>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</si>
  <si>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</si>
  <si>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</si>
  <si>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</si>
  <si>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</si>
  <si>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</si>
  <si>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</si>
  <si>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</si>
  <si>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</si>
  <si>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</si>
  <si>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</si>
  <si>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</si>
  <si>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</si>
  <si>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</si>
  <si>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</si>
  <si>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</si>
  <si>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</si>
  <si>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</si>
  <si>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</si>
  <si>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</si>
  <si>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</si>
  <si>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</si>
  <si>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</si>
  <si>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</si>
  <si>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</si>
  <si>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</si>
  <si>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</si>
  <si>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</si>
  <si>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</si>
  <si>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</si>
  <si>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</si>
  <si>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</si>
  <si>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</si>
  <si>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</si>
  <si>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</si>
  <si>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</si>
  <si>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</si>
  <si>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</si>
  <si>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</si>
  <si>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</si>
  <si>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</si>
  <si>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</si>
  <si>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</si>
  <si>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</si>
  <si>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</si>
  <si>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</si>
  <si>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</si>
  <si>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</si>
  <si>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</si>
  <si>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</si>
  <si>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</si>
  <si>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</si>
  <si>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</si>
  <si>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</si>
  <si>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</si>
  <si>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</si>
  <si>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</si>
  <si>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</si>
  <si>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GARANTIAS LIQUIDAS CAPITALIZABLES</t>
  </si>
  <si>
    <t>OCTUBRE - DICIEMBRE 2017</t>
  </si>
  <si>
    <t>AUTLAN</t>
  </si>
  <si>
    <t>Monto_Constituído</t>
  </si>
  <si>
    <t>ABRIL - JUNIO 2019</t>
  </si>
  <si>
    <t>PROGRAMA DE CAPACITACIÓN PARA PRODUCTORES E INTERMEDIARIOS FINANCIEROS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</si>
</sst>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theme="0"/>
      <name val="Montserrat Light"/>
    </font>
    <font>
      <b/>
      <sz val="11"/>
      <name val="Montserrat SemiBold"/>
    </font>
    <font>
      <b/>
      <sz val="10"/>
      <name val="Montserrat SemiBold"/>
    </font>
    <font>
      <b/>
      <sz val="11"/>
      <color theme="1"/>
      <name val="Arial"/>
      <family val="2"/>
    </font>
    <font>
      <b/>
      <sz val="10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4C19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7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0" fontId="26" fillId="26" borderId="0" xfId="0" applyFont="1" applyFill="1" applyBorder="1" applyAlignment="1">
      <alignment horizontal="center" vertical="center" wrapText="1"/>
    </xf>
    <xf numFmtId="0" fontId="27" fillId="0" borderId="0" xfId="323" applyFont="1" applyBorder="1" applyAlignment="1">
      <alignment horizontal="center" wrapText="1"/>
    </xf>
    <xf numFmtId="0" fontId="28" fillId="0" borderId="0" xfId="323" applyFont="1" applyBorder="1" applyAlignment="1">
      <alignment horizontal="center" wrapText="1"/>
    </xf>
    <xf numFmtId="0" fontId="4" fillId="0" borderId="0" xfId="323" applyFont="1" applyBorder="1" applyAlignment="1">
      <alignment horizontal="center" wrapText="1"/>
    </xf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5" fillId="0" borderId="0" xfId="323" applyFont="1" applyAlignment="1">
      <alignment vertical="center" wrapText="1"/>
    </xf>
    <xf numFmtId="0" fontId="6" fillId="0" borderId="0" xfId="323" applyFont="1" applyAlignment="1">
      <alignment horizontal="center" wrapText="1"/>
    </xf>
    <xf numFmtId="0" fontId="4" fillId="25" borderId="13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44" fontId="1" fillId="0" borderId="0" xfId="323" applyNumberFormat="1"/>
    <xf numFmtId="0" fontId="4" fillId="25" borderId="17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right" indent="1"/>
    </xf>
    <xf numFmtId="43" fontId="1" fillId="0" borderId="0" xfId="262" applyFont="1"/>
    <xf numFmtId="0" fontId="4" fillId="25" borderId="11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right" indent="1"/>
    </xf>
    <xf numFmtId="0" fontId="4" fillId="25" borderId="24" xfId="0" applyFont="1" applyFill="1" applyBorder="1" applyAlignment="1"/>
    <xf numFmtId="0" fontId="1" fillId="25" borderId="18" xfId="0" applyFont="1" applyFill="1" applyBorder="1" applyAlignment="1">
      <alignment horizontal="right" indent="1"/>
    </xf>
    <xf numFmtId="43" fontId="1" fillId="0" borderId="0" xfId="323" applyNumberFormat="1"/>
    <xf numFmtId="0" fontId="4" fillId="25" borderId="15" xfId="0" applyFont="1" applyFill="1" applyBorder="1" applyAlignment="1">
      <alignment horizontal="left"/>
    </xf>
    <xf numFmtId="43" fontId="0" fillId="0" borderId="0" xfId="262" applyFont="1"/>
    <xf numFmtId="0" fontId="1" fillId="25" borderId="15" xfId="0" applyFont="1" applyFill="1" applyBorder="1" applyAlignment="1">
      <alignment horizontal="left"/>
    </xf>
    <xf numFmtId="4" fontId="1" fillId="0" borderId="0" xfId="323" applyNumberFormat="1"/>
    <xf numFmtId="0" fontId="30" fillId="26" borderId="0" xfId="0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3" xfId="262" applyFont="1" applyFill="1" applyBorder="1" applyAlignment="1">
      <alignment horizontal="center" vertical="center"/>
    </xf>
    <xf numFmtId="0" fontId="1" fillId="25" borderId="13" xfId="323" applyFont="1" applyFill="1" applyBorder="1" applyAlignment="1">
      <alignment horizontal="left"/>
    </xf>
    <xf numFmtId="0" fontId="4" fillId="25" borderId="10" xfId="323" applyFont="1" applyFill="1" applyBorder="1" applyAlignment="1">
      <alignment horizontal="center"/>
    </xf>
    <xf numFmtId="0" fontId="1" fillId="25" borderId="20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4" fillId="25" borderId="22" xfId="323" applyFont="1" applyFill="1" applyBorder="1" applyAlignment="1">
      <alignment horizontal="center"/>
    </xf>
    <xf numFmtId="43" fontId="4" fillId="25" borderId="23" xfId="262" applyFont="1" applyFill="1" applyBorder="1" applyAlignment="1">
      <alignment horizontal="center" vertical="center" wrapText="1"/>
    </xf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left" vertical="top" wrapText="1"/>
    </xf>
    <xf numFmtId="0" fontId="6" fillId="0" borderId="0" xfId="323" applyFont="1" applyBorder="1" applyAlignment="1">
      <alignment horizontal="center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center"/>
    </xf>
    <xf numFmtId="0" fontId="28" fillId="0" borderId="0" xfId="323" applyFont="1" applyAlignment="1">
      <alignment horizontal="center"/>
    </xf>
    <xf numFmtId="0" fontId="4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9524</xdr:rowOff>
    </xdr:from>
    <xdr:to>
      <xdr:col>2</xdr:col>
      <xdr:colOff>1123950</xdr:colOff>
      <xdr:row>4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9524"/>
          <a:ext cx="3867150" cy="638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1790700</xdr:colOff>
      <xdr:row>4</xdr:row>
      <xdr:rowOff>133350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0"/>
          <a:ext cx="48577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4</xdr:row>
      <xdr:rowOff>38100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0"/>
          <a:ext cx="49053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4</xdr:row>
      <xdr:rowOff>38100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0"/>
          <a:ext cx="4905375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4</xdr:row>
      <xdr:rowOff>38100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0"/>
          <a:ext cx="4905375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19049</xdr:colOff>
      <xdr:row>4</xdr:row>
      <xdr:rowOff>38100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1999" y="0"/>
          <a:ext cx="4905375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C26" sqref="C26"/>
    </sheetView>
  </sheetViews>
  <sheetFormatPr baseColWidth="10" defaultRowHeight="12.75" x14ac:dyDescent="0.2"/>
  <cols>
    <col min="1" max="1" width="11.42578125" style="1"/>
    <col min="2" max="2" width="41.140625" style="1" customWidth="1"/>
    <col min="3" max="3" width="24.5703125" style="44" customWidth="1"/>
    <col min="4" max="4" width="14.85546875" style="1" bestFit="1" customWidth="1"/>
    <col min="5" max="6" width="13.85546875" style="1" bestFit="1" customWidth="1"/>
    <col min="7" max="16384" width="11.42578125" style="1"/>
  </cols>
  <sheetData>
    <row r="1" spans="1:6" x14ac:dyDescent="0.2">
      <c r="A1" s="3"/>
      <c r="B1" s="2"/>
      <c r="C1" s="35"/>
    </row>
    <row r="2" spans="1:6" x14ac:dyDescent="0.2">
      <c r="A2" s="3"/>
      <c r="B2" s="2"/>
      <c r="C2" s="35"/>
    </row>
    <row r="3" spans="1:6" x14ac:dyDescent="0.2">
      <c r="A3" s="3"/>
      <c r="B3" s="4"/>
      <c r="C3" s="36"/>
    </row>
    <row r="4" spans="1:6" x14ac:dyDescent="0.2">
      <c r="A4" s="37"/>
      <c r="B4" s="38"/>
      <c r="C4" s="39"/>
    </row>
    <row r="5" spans="1:6" x14ac:dyDescent="0.2">
      <c r="A5" s="3"/>
      <c r="B5" s="66" t="s">
        <v>87</v>
      </c>
      <c r="C5" s="66"/>
    </row>
    <row r="6" spans="1:6" x14ac:dyDescent="0.2">
      <c r="A6" s="3"/>
      <c r="B6" s="67"/>
      <c r="C6" s="67"/>
    </row>
    <row r="7" spans="1:6" x14ac:dyDescent="0.2">
      <c r="A7" s="3"/>
      <c r="B7" s="40"/>
      <c r="C7" s="40"/>
    </row>
    <row r="8" spans="1:6" ht="12.75" customHeight="1" x14ac:dyDescent="0.2">
      <c r="A8" s="3"/>
      <c r="B8" s="68" t="s">
        <v>133</v>
      </c>
      <c r="C8" s="68"/>
    </row>
    <row r="9" spans="1:6" x14ac:dyDescent="0.2">
      <c r="A9" s="3"/>
      <c r="B9" s="68"/>
      <c r="C9" s="68"/>
    </row>
    <row r="10" spans="1:6" x14ac:dyDescent="0.2">
      <c r="A10" s="3"/>
      <c r="B10" s="41"/>
      <c r="C10" s="41"/>
    </row>
    <row r="11" spans="1:6" x14ac:dyDescent="0.2">
      <c r="A11" s="3"/>
      <c r="B11" s="69" t="s">
        <v>132</v>
      </c>
      <c r="C11" s="69"/>
    </row>
    <row r="12" spans="1:6" x14ac:dyDescent="0.2">
      <c r="A12" s="3"/>
      <c r="B12" s="70"/>
      <c r="C12" s="70"/>
    </row>
    <row r="13" spans="1:6" ht="15.75" thickBot="1" x14ac:dyDescent="0.25">
      <c r="B13" s="31" t="s">
        <v>0</v>
      </c>
      <c r="C13" s="31" t="s">
        <v>15</v>
      </c>
    </row>
    <row r="14" spans="1:6" ht="13.5" thickBot="1" x14ac:dyDescent="0.25">
      <c r="B14" s="42" t="s">
        <v>37</v>
      </c>
      <c r="C14" s="43">
        <f>SUM(C15,C21)</f>
        <v>690981.02</v>
      </c>
      <c r="E14" s="44"/>
    </row>
    <row r="15" spans="1:6" x14ac:dyDescent="0.2">
      <c r="B15" s="45" t="s">
        <v>35</v>
      </c>
      <c r="C15" s="18">
        <f>SUM(C16:C20)</f>
        <v>678327.42</v>
      </c>
      <c r="E15" s="44"/>
    </row>
    <row r="16" spans="1:6" x14ac:dyDescent="0.2">
      <c r="B16" s="46" t="s">
        <v>49</v>
      </c>
      <c r="C16" s="19">
        <v>408591.52</v>
      </c>
      <c r="D16" s="47"/>
      <c r="E16" s="44"/>
      <c r="F16" s="44"/>
    </row>
    <row r="17" spans="2:6" x14ac:dyDescent="0.2">
      <c r="B17" s="46" t="s">
        <v>130</v>
      </c>
      <c r="C17" s="19">
        <v>30000</v>
      </c>
      <c r="D17" s="47"/>
      <c r="E17" s="44"/>
    </row>
    <row r="18" spans="2:6" x14ac:dyDescent="0.2">
      <c r="B18" s="46" t="s">
        <v>58</v>
      </c>
      <c r="C18" s="19">
        <v>149985.9</v>
      </c>
      <c r="D18" s="47"/>
      <c r="E18" s="44"/>
    </row>
    <row r="19" spans="2:6" x14ac:dyDescent="0.2">
      <c r="B19" s="46" t="s">
        <v>36</v>
      </c>
      <c r="C19" s="19">
        <v>59750</v>
      </c>
      <c r="D19" s="47"/>
      <c r="E19" s="44"/>
    </row>
    <row r="20" spans="2:6" x14ac:dyDescent="0.2">
      <c r="B20" s="46" t="s">
        <v>57</v>
      </c>
      <c r="C20" s="19">
        <v>30000</v>
      </c>
      <c r="D20" s="47"/>
      <c r="E20" s="44"/>
    </row>
    <row r="21" spans="2:6" x14ac:dyDescent="0.2">
      <c r="B21" s="45" t="s">
        <v>26</v>
      </c>
      <c r="C21" s="18">
        <f>SUM(C22:C22)</f>
        <v>12653.6</v>
      </c>
      <c r="E21" s="44"/>
    </row>
    <row r="22" spans="2:6" ht="13.5" thickBot="1" x14ac:dyDescent="0.25">
      <c r="B22" s="46" t="s">
        <v>97</v>
      </c>
      <c r="C22" s="19">
        <v>12653.6</v>
      </c>
      <c r="D22" s="47"/>
      <c r="E22" s="44"/>
    </row>
    <row r="23" spans="2:6" ht="13.5" thickBot="1" x14ac:dyDescent="0.25">
      <c r="B23" s="42" t="s">
        <v>4</v>
      </c>
      <c r="C23" s="43">
        <f>SUM(C24,C26)</f>
        <v>1269999.8500000001</v>
      </c>
      <c r="E23" s="44"/>
    </row>
    <row r="24" spans="2:6" x14ac:dyDescent="0.2">
      <c r="B24" s="48" t="s">
        <v>23</v>
      </c>
      <c r="C24" s="18">
        <f>SUM(C25:C25)</f>
        <v>100000</v>
      </c>
      <c r="E24" s="44"/>
    </row>
    <row r="25" spans="2:6" x14ac:dyDescent="0.2">
      <c r="B25" s="49" t="s">
        <v>25</v>
      </c>
      <c r="C25" s="19">
        <v>100000</v>
      </c>
      <c r="D25" s="47"/>
      <c r="E25" s="44"/>
    </row>
    <row r="26" spans="2:6" x14ac:dyDescent="0.2">
      <c r="B26" s="48" t="s">
        <v>5</v>
      </c>
      <c r="C26" s="18">
        <f>SUM(C27:C28)</f>
        <v>1169999.8500000001</v>
      </c>
      <c r="E26" s="44"/>
    </row>
    <row r="27" spans="2:6" x14ac:dyDescent="0.2">
      <c r="B27" s="49" t="s">
        <v>48</v>
      </c>
      <c r="C27" s="19">
        <v>629999.85</v>
      </c>
      <c r="D27" s="47"/>
      <c r="E27" s="44"/>
      <c r="F27" s="44"/>
    </row>
    <row r="28" spans="2:6" ht="13.5" thickBot="1" x14ac:dyDescent="0.25">
      <c r="B28" s="49" t="s">
        <v>77</v>
      </c>
      <c r="C28" s="19">
        <v>540000</v>
      </c>
      <c r="D28" s="47"/>
      <c r="E28" s="44"/>
    </row>
    <row r="29" spans="2:6" ht="13.5" thickBot="1" x14ac:dyDescent="0.25">
      <c r="B29" s="50" t="s">
        <v>6</v>
      </c>
      <c r="C29" s="43">
        <f>SUM(C30,C32,C34,C36)</f>
        <v>2202203.1399999997</v>
      </c>
      <c r="E29" s="44"/>
    </row>
    <row r="30" spans="2:6" x14ac:dyDescent="0.2">
      <c r="B30" s="48" t="s">
        <v>67</v>
      </c>
      <c r="C30" s="18">
        <f>SUM(C31:C31)</f>
        <v>68644</v>
      </c>
      <c r="E30" s="44"/>
    </row>
    <row r="31" spans="2:6" x14ac:dyDescent="0.2">
      <c r="B31" s="49" t="s">
        <v>110</v>
      </c>
      <c r="C31" s="19">
        <v>68644</v>
      </c>
      <c r="D31" s="47"/>
      <c r="E31" s="44"/>
      <c r="F31" s="44"/>
    </row>
    <row r="32" spans="2:6" x14ac:dyDescent="0.2">
      <c r="B32" s="48" t="s">
        <v>61</v>
      </c>
      <c r="C32" s="18">
        <f>SUM(C33)</f>
        <v>199997</v>
      </c>
      <c r="E32" s="44"/>
    </row>
    <row r="33" spans="2:6" x14ac:dyDescent="0.2">
      <c r="B33" s="49" t="s">
        <v>62</v>
      </c>
      <c r="C33" s="19">
        <v>199997</v>
      </c>
      <c r="D33" s="47"/>
      <c r="E33" s="44"/>
    </row>
    <row r="34" spans="2:6" x14ac:dyDescent="0.2">
      <c r="B34" s="48" t="s">
        <v>65</v>
      </c>
      <c r="C34" s="18">
        <f>SUM(C35:C35)</f>
        <v>42790.239999999998</v>
      </c>
      <c r="E34" s="44"/>
    </row>
    <row r="35" spans="2:6" x14ac:dyDescent="0.2">
      <c r="B35" s="49" t="s">
        <v>65</v>
      </c>
      <c r="C35" s="19">
        <v>42790.239999999998</v>
      </c>
      <c r="D35" s="47"/>
      <c r="E35" s="44"/>
    </row>
    <row r="36" spans="2:6" x14ac:dyDescent="0.2">
      <c r="B36" s="48" t="s">
        <v>8</v>
      </c>
      <c r="C36" s="18">
        <f>SUM(C37:C38)</f>
        <v>1890771.9</v>
      </c>
      <c r="E36" s="44"/>
    </row>
    <row r="37" spans="2:6" x14ac:dyDescent="0.2">
      <c r="B37" s="49" t="s">
        <v>43</v>
      </c>
      <c r="C37" s="19">
        <v>457544</v>
      </c>
      <c r="D37" s="47"/>
      <c r="E37" s="44"/>
      <c r="F37" s="44"/>
    </row>
    <row r="38" spans="2:6" ht="13.5" thickBot="1" x14ac:dyDescent="0.25">
      <c r="B38" s="49" t="s">
        <v>54</v>
      </c>
      <c r="C38" s="19">
        <v>1433227.9</v>
      </c>
      <c r="D38" s="47"/>
      <c r="E38" s="44"/>
    </row>
    <row r="39" spans="2:6" ht="13.5" thickBot="1" x14ac:dyDescent="0.25">
      <c r="B39" s="50" t="s">
        <v>9</v>
      </c>
      <c r="C39" s="43">
        <f>SUM(C40)</f>
        <v>500000</v>
      </c>
      <c r="E39" s="44"/>
    </row>
    <row r="40" spans="2:6" x14ac:dyDescent="0.2">
      <c r="B40" s="48" t="s">
        <v>72</v>
      </c>
      <c r="C40" s="18">
        <f>SUM(C41)</f>
        <v>500000</v>
      </c>
      <c r="E40" s="44"/>
    </row>
    <row r="41" spans="2:6" ht="13.5" thickBot="1" x14ac:dyDescent="0.25">
      <c r="B41" s="49" t="s">
        <v>73</v>
      </c>
      <c r="C41" s="19">
        <v>500000</v>
      </c>
      <c r="D41" s="47"/>
      <c r="E41" s="44"/>
    </row>
    <row r="42" spans="2:6" ht="13.5" thickBot="1" x14ac:dyDescent="0.25">
      <c r="B42" s="42" t="s">
        <v>13</v>
      </c>
      <c r="C42" s="43">
        <f>C43+C45</f>
        <v>129809.9</v>
      </c>
    </row>
    <row r="43" spans="2:6" x14ac:dyDescent="0.2">
      <c r="B43" s="45" t="s">
        <v>14</v>
      </c>
      <c r="C43" s="18">
        <f>SUM(C44:C44)</f>
        <v>97122</v>
      </c>
    </row>
    <row r="44" spans="2:6" x14ac:dyDescent="0.2">
      <c r="B44" s="46" t="s">
        <v>125</v>
      </c>
      <c r="C44" s="19">
        <v>97122</v>
      </c>
      <c r="D44" s="47"/>
    </row>
    <row r="45" spans="2:6" x14ac:dyDescent="0.2">
      <c r="B45" s="45" t="s">
        <v>33</v>
      </c>
      <c r="C45" s="18">
        <f>SUM(C46)</f>
        <v>32687.9</v>
      </c>
      <c r="E45" s="44"/>
      <c r="F45" s="44"/>
    </row>
    <row r="46" spans="2:6" ht="14.25" customHeight="1" thickBot="1" x14ac:dyDescent="0.25">
      <c r="B46" s="51" t="s">
        <v>34</v>
      </c>
      <c r="C46" s="28">
        <v>32687.9</v>
      </c>
      <c r="D46" s="47"/>
      <c r="E46" s="44"/>
      <c r="F46" s="44"/>
    </row>
    <row r="47" spans="2:6" ht="14.25" customHeight="1" thickBot="1" x14ac:dyDescent="0.25">
      <c r="B47" s="42" t="s">
        <v>82</v>
      </c>
      <c r="C47" s="5">
        <v>78880</v>
      </c>
      <c r="D47" s="47"/>
      <c r="E47" s="52"/>
    </row>
    <row r="48" spans="2:6" ht="13.5" thickBot="1" x14ac:dyDescent="0.25">
      <c r="B48" s="53" t="s">
        <v>19</v>
      </c>
      <c r="C48" s="5">
        <f>SUM(C14,C47,C23,C29,C39,C42)</f>
        <v>4871873.91</v>
      </c>
      <c r="D48" s="54"/>
    </row>
    <row r="49" spans="2:4" ht="13.5" thickBot="1" x14ac:dyDescent="0.25">
      <c r="B49" s="55" t="s">
        <v>18</v>
      </c>
      <c r="C49" s="7">
        <v>0</v>
      </c>
      <c r="D49" s="44"/>
    </row>
    <row r="50" spans="2:4" ht="13.5" thickBot="1" x14ac:dyDescent="0.25">
      <c r="B50" s="8" t="s">
        <v>20</v>
      </c>
      <c r="C50" s="6">
        <f>+C48+C49</f>
        <v>4871873.91</v>
      </c>
      <c r="D50" s="56"/>
    </row>
  </sheetData>
  <mergeCells count="4">
    <mergeCell ref="B5:C6"/>
    <mergeCell ref="B8:C9"/>
    <mergeCell ref="B11:C11"/>
    <mergeCell ref="B12:C12"/>
  </mergeCells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13" sqref="F1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2"/>
      <c r="C4" s="9"/>
      <c r="D4" s="9"/>
    </row>
    <row r="5" spans="1:4" ht="43.5" customHeight="1" x14ac:dyDescent="0.25">
      <c r="B5" s="71" t="s">
        <v>87</v>
      </c>
      <c r="C5" s="71"/>
      <c r="D5" s="10"/>
    </row>
    <row r="6" spans="1:4" ht="15" customHeight="1" x14ac:dyDescent="0.35">
      <c r="B6" s="32"/>
      <c r="C6" s="32"/>
    </row>
    <row r="7" spans="1:4" ht="15" x14ac:dyDescent="0.25">
      <c r="B7" s="72" t="s">
        <v>128</v>
      </c>
      <c r="C7" s="72"/>
      <c r="D7" s="12"/>
    </row>
    <row r="8" spans="1:4" ht="15" x14ac:dyDescent="0.3">
      <c r="B8" s="33"/>
      <c r="C8" s="33"/>
      <c r="D8" s="12"/>
    </row>
    <row r="9" spans="1:4" ht="15" x14ac:dyDescent="0.25">
      <c r="B9" s="72" t="s">
        <v>132</v>
      </c>
      <c r="C9" s="72"/>
      <c r="D9" s="12"/>
    </row>
    <row r="10" spans="1:4" ht="15" x14ac:dyDescent="0.3">
      <c r="B10" s="73"/>
      <c r="C10" s="73"/>
    </row>
    <row r="11" spans="1:4" ht="13.5" thickBot="1" x14ac:dyDescent="0.25">
      <c r="B11" s="57" t="s">
        <v>0</v>
      </c>
      <c r="C11" s="57" t="s">
        <v>15</v>
      </c>
    </row>
    <row r="12" spans="1:4" ht="13.5" thickBot="1" x14ac:dyDescent="0.25">
      <c r="B12" s="15" t="s">
        <v>6</v>
      </c>
      <c r="C12" s="16">
        <f>+C13</f>
        <v>184540.5</v>
      </c>
    </row>
    <row r="13" spans="1:4" x14ac:dyDescent="0.2">
      <c r="B13" s="17" t="s">
        <v>7</v>
      </c>
      <c r="C13" s="18">
        <f>+C14</f>
        <v>184540.5</v>
      </c>
    </row>
    <row r="14" spans="1:4" ht="13.5" thickBot="1" x14ac:dyDescent="0.25">
      <c r="B14" s="58" t="s">
        <v>17</v>
      </c>
      <c r="C14" s="19">
        <v>184540.5</v>
      </c>
    </row>
    <row r="15" spans="1:4" ht="13.5" thickBot="1" x14ac:dyDescent="0.25">
      <c r="B15" s="15" t="s">
        <v>9</v>
      </c>
      <c r="C15" s="16">
        <f>+C16</f>
        <v>600000</v>
      </c>
    </row>
    <row r="16" spans="1:4" x14ac:dyDescent="0.2">
      <c r="B16" s="17" t="s">
        <v>11</v>
      </c>
      <c r="C16" s="18">
        <f>+C17</f>
        <v>600000</v>
      </c>
    </row>
    <row r="17" spans="2:3" ht="13.5" thickBot="1" x14ac:dyDescent="0.25">
      <c r="B17" s="58" t="s">
        <v>11</v>
      </c>
      <c r="C17" s="19">
        <v>600000</v>
      </c>
    </row>
    <row r="18" spans="2:3" ht="13.5" thickBot="1" x14ac:dyDescent="0.25">
      <c r="B18" s="15" t="s">
        <v>13</v>
      </c>
      <c r="C18" s="16">
        <f>+C19</f>
        <v>24000</v>
      </c>
    </row>
    <row r="19" spans="2:3" x14ac:dyDescent="0.2">
      <c r="B19" s="17" t="s">
        <v>14</v>
      </c>
      <c r="C19" s="18">
        <f>SUM(C20:C20)</f>
        <v>24000</v>
      </c>
    </row>
    <row r="20" spans="2:3" ht="13.5" thickBot="1" x14ac:dyDescent="0.25">
      <c r="B20" s="58" t="s">
        <v>125</v>
      </c>
      <c r="C20" s="19">
        <v>24000</v>
      </c>
    </row>
    <row r="21" spans="2:3" ht="13.5" thickBot="1" x14ac:dyDescent="0.25">
      <c r="B21" s="21" t="s">
        <v>19</v>
      </c>
      <c r="C21" s="5">
        <f>+C12+C15+C18</f>
        <v>808540.5</v>
      </c>
    </row>
    <row r="22" spans="2:3" ht="13.5" thickBot="1" x14ac:dyDescent="0.25">
      <c r="B22" s="22" t="s">
        <v>18</v>
      </c>
      <c r="C22" s="59">
        <v>0</v>
      </c>
    </row>
    <row r="23" spans="2:3" ht="13.5" thickBot="1" x14ac:dyDescent="0.25">
      <c r="B23" s="8" t="s">
        <v>20</v>
      </c>
      <c r="C23" s="6">
        <f>+C21+C22</f>
        <v>808540.5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C26" sqref="C2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3"/>
      <c r="D4" s="23"/>
    </row>
    <row r="5" spans="1:5" ht="36.75" customHeight="1" x14ac:dyDescent="0.25">
      <c r="B5" s="71" t="s">
        <v>87</v>
      </c>
      <c r="C5" s="71"/>
      <c r="D5" s="24"/>
    </row>
    <row r="6" spans="1:5" ht="15" customHeight="1" x14ac:dyDescent="0.25">
      <c r="B6" s="11"/>
      <c r="C6" s="11"/>
    </row>
    <row r="7" spans="1:5" ht="15" x14ac:dyDescent="0.25">
      <c r="B7" s="72" t="s">
        <v>89</v>
      </c>
      <c r="C7" s="72"/>
    </row>
    <row r="8" spans="1:5" x14ac:dyDescent="0.2">
      <c r="B8" s="34"/>
      <c r="C8" s="34"/>
    </row>
    <row r="9" spans="1:5" ht="15" x14ac:dyDescent="0.25">
      <c r="B9" s="72" t="str">
        <f>+'RC'!B9:C9</f>
        <v>ABRIL - JUNIO 2019</v>
      </c>
      <c r="C9" s="72"/>
    </row>
    <row r="10" spans="1:5" x14ac:dyDescent="0.2">
      <c r="B10" s="74"/>
      <c r="C10" s="74"/>
    </row>
    <row r="11" spans="1:5" ht="13.5" thickBot="1" x14ac:dyDescent="0.25">
      <c r="B11" s="57" t="s">
        <v>0</v>
      </c>
      <c r="C11" s="57" t="s">
        <v>131</v>
      </c>
      <c r="E11"/>
    </row>
    <row r="12" spans="1:5" ht="13.5" thickBot="1" x14ac:dyDescent="0.25">
      <c r="B12" s="15" t="s">
        <v>4</v>
      </c>
      <c r="C12" s="16">
        <f>+C13+C15</f>
        <v>71000</v>
      </c>
      <c r="E12"/>
    </row>
    <row r="13" spans="1:5" x14ac:dyDescent="0.2">
      <c r="B13" s="25" t="s">
        <v>23</v>
      </c>
      <c r="C13" s="18">
        <f>+C14</f>
        <v>50000</v>
      </c>
      <c r="E13"/>
    </row>
    <row r="14" spans="1:5" x14ac:dyDescent="0.2">
      <c r="B14" s="26" t="s">
        <v>25</v>
      </c>
      <c r="C14" s="19">
        <v>50000</v>
      </c>
      <c r="E14"/>
    </row>
    <row r="15" spans="1:5" x14ac:dyDescent="0.2">
      <c r="B15" s="25" t="s">
        <v>5</v>
      </c>
      <c r="C15" s="18">
        <f>SUM(C16:C16)</f>
        <v>21000</v>
      </c>
      <c r="E15"/>
    </row>
    <row r="16" spans="1:5" ht="13.5" thickBot="1" x14ac:dyDescent="0.25">
      <c r="B16" s="26" t="s">
        <v>85</v>
      </c>
      <c r="C16" s="19">
        <v>21000</v>
      </c>
      <c r="E16"/>
    </row>
    <row r="17" spans="2:5" ht="13.5" thickBot="1" x14ac:dyDescent="0.25">
      <c r="B17" s="15" t="s">
        <v>9</v>
      </c>
      <c r="C17" s="16">
        <f>C18</f>
        <v>3554500</v>
      </c>
      <c r="E17"/>
    </row>
    <row r="18" spans="2:5" x14ac:dyDescent="0.2">
      <c r="B18" s="25" t="s">
        <v>12</v>
      </c>
      <c r="C18" s="18">
        <f>SUM(C19:C21)</f>
        <v>3554500</v>
      </c>
      <c r="E18"/>
    </row>
    <row r="19" spans="2:5" x14ac:dyDescent="0.2">
      <c r="B19" s="26" t="s">
        <v>90</v>
      </c>
      <c r="C19" s="19">
        <v>1954500</v>
      </c>
      <c r="E19"/>
    </row>
    <row r="20" spans="2:5" x14ac:dyDescent="0.2">
      <c r="B20" s="26" t="s">
        <v>121</v>
      </c>
      <c r="C20" s="19">
        <v>400000</v>
      </c>
      <c r="E20"/>
    </row>
    <row r="21" spans="2:5" ht="13.5" thickBot="1" x14ac:dyDescent="0.25">
      <c r="B21" s="26" t="s">
        <v>40</v>
      </c>
      <c r="C21" s="19">
        <v>1200000</v>
      </c>
      <c r="E21"/>
    </row>
    <row r="22" spans="2:5" ht="13.5" thickBot="1" x14ac:dyDescent="0.25">
      <c r="B22" s="15" t="s">
        <v>13</v>
      </c>
      <c r="C22" s="16">
        <f>+C23</f>
        <v>690331</v>
      </c>
      <c r="E22"/>
    </row>
    <row r="23" spans="2:5" x14ac:dyDescent="0.2">
      <c r="B23" s="25" t="s">
        <v>14</v>
      </c>
      <c r="C23" s="18">
        <f>+C24</f>
        <v>690331</v>
      </c>
      <c r="E23"/>
    </row>
    <row r="24" spans="2:5" ht="13.5" thickBot="1" x14ac:dyDescent="0.25">
      <c r="B24" s="26" t="s">
        <v>32</v>
      </c>
      <c r="C24" s="19">
        <v>690331</v>
      </c>
      <c r="E24"/>
    </row>
    <row r="25" spans="2:5" ht="13.5" thickBot="1" x14ac:dyDescent="0.25">
      <c r="B25" s="21" t="s">
        <v>19</v>
      </c>
      <c r="C25" s="5">
        <f>+C22+C17+C12</f>
        <v>4315831</v>
      </c>
      <c r="E25"/>
    </row>
    <row r="26" spans="2:5" ht="13.5" thickBot="1" x14ac:dyDescent="0.25">
      <c r="B26" s="60" t="s">
        <v>18</v>
      </c>
      <c r="C26" s="7">
        <v>0</v>
      </c>
      <c r="E26"/>
    </row>
    <row r="27" spans="2:5" ht="13.5" thickBot="1" x14ac:dyDescent="0.25">
      <c r="B27" s="8" t="s">
        <v>20</v>
      </c>
      <c r="C27" s="6">
        <f>SUM(C25:C26)</f>
        <v>4315831</v>
      </c>
      <c r="E27"/>
    </row>
    <row r="28" spans="2:5" x14ac:dyDescent="0.2">
      <c r="B28" s="2"/>
      <c r="C28" s="2"/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>
      <selection activeCell="C32" sqref="C3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3"/>
      <c r="D4" s="23"/>
    </row>
    <row r="5" spans="1:4" ht="38.25" customHeight="1" x14ac:dyDescent="0.25">
      <c r="B5" s="71" t="s">
        <v>87</v>
      </c>
      <c r="C5" s="71"/>
      <c r="D5" s="24"/>
    </row>
    <row r="6" spans="1:4" ht="15" customHeight="1" x14ac:dyDescent="0.25">
      <c r="B6" s="11"/>
      <c r="C6" s="11"/>
    </row>
    <row r="7" spans="1:4" ht="15" x14ac:dyDescent="0.25">
      <c r="B7" s="72" t="s">
        <v>92</v>
      </c>
      <c r="C7" s="72"/>
    </row>
    <row r="8" spans="1:4" x14ac:dyDescent="0.2">
      <c r="B8" s="34"/>
      <c r="C8" s="34"/>
    </row>
    <row r="9" spans="1:4" ht="15" x14ac:dyDescent="0.25">
      <c r="B9" s="72" t="str">
        <f>+'FONDO GL'!B9:C9</f>
        <v>ABRIL - JUNIO 2019</v>
      </c>
      <c r="C9" s="72"/>
    </row>
    <row r="10" spans="1:4" x14ac:dyDescent="0.2">
      <c r="B10" s="74"/>
      <c r="C10" s="74"/>
    </row>
    <row r="11" spans="1:4" ht="13.5" thickBot="1" x14ac:dyDescent="0.25">
      <c r="B11" s="57" t="s">
        <v>0</v>
      </c>
      <c r="C11" s="57" t="s">
        <v>131</v>
      </c>
    </row>
    <row r="12" spans="1:4" ht="13.5" thickBot="1" x14ac:dyDescent="0.25">
      <c r="B12" s="15" t="s">
        <v>37</v>
      </c>
      <c r="C12" s="16">
        <f>+C13</f>
        <v>1831704</v>
      </c>
    </row>
    <row r="13" spans="1:4" x14ac:dyDescent="0.2">
      <c r="B13" s="25" t="s">
        <v>26</v>
      </c>
      <c r="C13" s="18">
        <f>+C14</f>
        <v>1831704</v>
      </c>
    </row>
    <row r="14" spans="1:4" ht="13.5" thickBot="1" x14ac:dyDescent="0.25">
      <c r="B14" s="26" t="s">
        <v>39</v>
      </c>
      <c r="C14" s="19">
        <v>1831704</v>
      </c>
    </row>
    <row r="15" spans="1:4" ht="13.5" thickBot="1" x14ac:dyDescent="0.25">
      <c r="B15" s="15" t="s">
        <v>9</v>
      </c>
      <c r="C15" s="16">
        <f>+C16+C18+C20+C23</f>
        <v>1431720</v>
      </c>
    </row>
    <row r="16" spans="1:4" x14ac:dyDescent="0.2">
      <c r="B16" s="25" t="s">
        <v>50</v>
      </c>
      <c r="C16" s="18">
        <f>+C17</f>
        <v>920000</v>
      </c>
    </row>
    <row r="17" spans="2:3" x14ac:dyDescent="0.2">
      <c r="B17" s="26" t="s">
        <v>71</v>
      </c>
      <c r="C17" s="19">
        <v>920000</v>
      </c>
    </row>
    <row r="18" spans="2:3" x14ac:dyDescent="0.2">
      <c r="B18" s="25" t="s">
        <v>72</v>
      </c>
      <c r="C18" s="18">
        <f>+C19</f>
        <v>260000</v>
      </c>
    </row>
    <row r="19" spans="2:3" x14ac:dyDescent="0.2">
      <c r="B19" s="26" t="s">
        <v>73</v>
      </c>
      <c r="C19" s="19">
        <v>260000</v>
      </c>
    </row>
    <row r="20" spans="2:3" x14ac:dyDescent="0.2">
      <c r="B20" s="25" t="s">
        <v>10</v>
      </c>
      <c r="C20" s="18">
        <f>SUM(C21:C22)</f>
        <v>168520</v>
      </c>
    </row>
    <row r="21" spans="2:3" x14ac:dyDescent="0.2">
      <c r="B21" s="26" t="s">
        <v>10</v>
      </c>
      <c r="C21" s="19">
        <v>125000</v>
      </c>
    </row>
    <row r="22" spans="2:3" x14ac:dyDescent="0.2">
      <c r="B22" s="26" t="s">
        <v>44</v>
      </c>
      <c r="C22" s="19">
        <v>43520</v>
      </c>
    </row>
    <row r="23" spans="2:3" x14ac:dyDescent="0.2">
      <c r="B23" s="25" t="s">
        <v>12</v>
      </c>
      <c r="C23" s="18">
        <f>+C24</f>
        <v>83200</v>
      </c>
    </row>
    <row r="24" spans="2:3" ht="13.5" thickBot="1" x14ac:dyDescent="0.25">
      <c r="B24" s="26" t="s">
        <v>122</v>
      </c>
      <c r="C24" s="19">
        <v>83200</v>
      </c>
    </row>
    <row r="25" spans="2:3" ht="13.5" thickBot="1" x14ac:dyDescent="0.25">
      <c r="B25" s="15" t="s">
        <v>13</v>
      </c>
      <c r="C25" s="16">
        <f>C26</f>
        <v>1185333.55</v>
      </c>
    </row>
    <row r="26" spans="2:3" x14ac:dyDescent="0.2">
      <c r="B26" s="25" t="s">
        <v>55</v>
      </c>
      <c r="C26" s="18">
        <f>SUM(C27:C28)</f>
        <v>1185333.55</v>
      </c>
    </row>
    <row r="27" spans="2:3" x14ac:dyDescent="0.2">
      <c r="B27" s="26" t="s">
        <v>80</v>
      </c>
      <c r="C27" s="19">
        <v>200000</v>
      </c>
    </row>
    <row r="28" spans="2:3" ht="13.5" thickBot="1" x14ac:dyDescent="0.25">
      <c r="B28" s="26" t="s">
        <v>79</v>
      </c>
      <c r="C28" s="19">
        <v>985333.55</v>
      </c>
    </row>
    <row r="29" spans="2:3" ht="13.5" thickBot="1" x14ac:dyDescent="0.25">
      <c r="B29" s="21" t="s">
        <v>19</v>
      </c>
      <c r="C29" s="5">
        <f>+C12+C15+C25</f>
        <v>4448757.55</v>
      </c>
    </row>
    <row r="30" spans="2:3" ht="13.5" thickBot="1" x14ac:dyDescent="0.25">
      <c r="B30" s="60" t="s">
        <v>18</v>
      </c>
      <c r="C30" s="7">
        <v>0</v>
      </c>
    </row>
    <row r="31" spans="2:3" ht="13.5" thickBot="1" x14ac:dyDescent="0.25">
      <c r="B31" s="8" t="s">
        <v>20</v>
      </c>
      <c r="C31" s="6">
        <f>SUM(C29:C30)</f>
        <v>4448757.55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C146" sqref="C14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3"/>
      <c r="D4" s="23"/>
    </row>
    <row r="5" spans="1:5" ht="42" customHeight="1" x14ac:dyDescent="0.25">
      <c r="B5" s="71" t="s">
        <v>87</v>
      </c>
      <c r="C5" s="71"/>
      <c r="D5" s="24"/>
    </row>
    <row r="6" spans="1:5" ht="15" x14ac:dyDescent="0.25">
      <c r="B6" s="11"/>
      <c r="C6" s="11"/>
    </row>
    <row r="7" spans="1:5" ht="15" x14ac:dyDescent="0.25">
      <c r="B7" s="72" t="s">
        <v>93</v>
      </c>
      <c r="C7" s="72"/>
    </row>
    <row r="8" spans="1:5" x14ac:dyDescent="0.2">
      <c r="B8" s="34"/>
      <c r="C8" s="34"/>
    </row>
    <row r="9" spans="1:5" ht="15" x14ac:dyDescent="0.25">
      <c r="B9" s="72" t="str">
        <f>+'FONDO GL CDI'!B9:C9</f>
        <v>ABRIL - JUNIO 2019</v>
      </c>
      <c r="C9" s="72"/>
    </row>
    <row r="10" spans="1:5" x14ac:dyDescent="0.2">
      <c r="B10" s="74"/>
      <c r="C10" s="74"/>
    </row>
    <row r="11" spans="1:5" ht="13.5" thickBot="1" x14ac:dyDescent="0.25">
      <c r="B11" s="57" t="s">
        <v>0</v>
      </c>
      <c r="C11" s="57" t="s">
        <v>131</v>
      </c>
      <c r="E11"/>
    </row>
    <row r="12" spans="1:5" ht="13.5" thickBot="1" x14ac:dyDescent="0.25">
      <c r="B12" s="15" t="s">
        <v>37</v>
      </c>
      <c r="C12" s="16">
        <f>+C13+C15+C17+C21+C29+C37+C40</f>
        <v>128161828.16000004</v>
      </c>
      <c r="E12"/>
    </row>
    <row r="13" spans="1:5" x14ac:dyDescent="0.2">
      <c r="B13" s="25" t="s">
        <v>60</v>
      </c>
      <c r="C13" s="18">
        <f>+C14</f>
        <v>5686556.0300000031</v>
      </c>
      <c r="E13"/>
    </row>
    <row r="14" spans="1:5" x14ac:dyDescent="0.2">
      <c r="B14" s="26" t="s">
        <v>60</v>
      </c>
      <c r="C14" s="19">
        <v>5686556.0300000031</v>
      </c>
      <c r="E14"/>
    </row>
    <row r="15" spans="1:5" x14ac:dyDescent="0.2">
      <c r="B15" s="25" t="s">
        <v>83</v>
      </c>
      <c r="C15" s="18">
        <f>+C16</f>
        <v>4476384.8199999994</v>
      </c>
      <c r="E15"/>
    </row>
    <row r="16" spans="1:5" x14ac:dyDescent="0.2">
      <c r="B16" s="26" t="s">
        <v>83</v>
      </c>
      <c r="C16" s="19">
        <v>4476384.8199999994</v>
      </c>
      <c r="E16"/>
    </row>
    <row r="17" spans="2:5" x14ac:dyDescent="0.2">
      <c r="B17" s="25" t="s">
        <v>1</v>
      </c>
      <c r="C17" s="18">
        <f>+SUM(C18:C20)</f>
        <v>12137377.309999991</v>
      </c>
      <c r="E17"/>
    </row>
    <row r="18" spans="2:5" x14ac:dyDescent="0.2">
      <c r="B18" s="26" t="s">
        <v>21</v>
      </c>
      <c r="C18" s="19">
        <v>3762401.3999999994</v>
      </c>
      <c r="E18"/>
    </row>
    <row r="19" spans="2:5" x14ac:dyDescent="0.2">
      <c r="B19" s="26" t="s">
        <v>56</v>
      </c>
      <c r="C19" s="19">
        <v>4526899.7799999956</v>
      </c>
      <c r="E19"/>
    </row>
    <row r="20" spans="2:5" x14ac:dyDescent="0.2">
      <c r="B20" s="26" t="s">
        <v>42</v>
      </c>
      <c r="C20" s="19">
        <v>3848076.1299999966</v>
      </c>
      <c r="E20"/>
    </row>
    <row r="21" spans="2:5" x14ac:dyDescent="0.2">
      <c r="B21" s="25" t="s">
        <v>35</v>
      </c>
      <c r="C21" s="18">
        <f>+SUM(C22:C28)</f>
        <v>43229034.610000014</v>
      </c>
      <c r="E21"/>
    </row>
    <row r="22" spans="2:5" x14ac:dyDescent="0.2">
      <c r="B22" s="26" t="s">
        <v>49</v>
      </c>
      <c r="C22" s="19">
        <v>2646170.5300000007</v>
      </c>
      <c r="E22"/>
    </row>
    <row r="23" spans="2:5" x14ac:dyDescent="0.2">
      <c r="B23" s="26" t="s">
        <v>130</v>
      </c>
      <c r="C23" s="19">
        <v>5699649.5499999961</v>
      </c>
      <c r="E23"/>
    </row>
    <row r="24" spans="2:5" x14ac:dyDescent="0.2">
      <c r="B24" s="26" t="s">
        <v>94</v>
      </c>
      <c r="C24" s="19">
        <v>5249374.7799999975</v>
      </c>
      <c r="E24"/>
    </row>
    <row r="25" spans="2:5" x14ac:dyDescent="0.2">
      <c r="B25" s="26" t="s">
        <v>58</v>
      </c>
      <c r="C25" s="19">
        <v>20445796.040000018</v>
      </c>
      <c r="E25"/>
    </row>
    <row r="26" spans="2:5" x14ac:dyDescent="0.2">
      <c r="B26" s="26" t="s">
        <v>36</v>
      </c>
      <c r="C26" s="19">
        <v>5449119.8099999987</v>
      </c>
      <c r="E26"/>
    </row>
    <row r="27" spans="2:5" x14ac:dyDescent="0.2">
      <c r="B27" s="26" t="s">
        <v>95</v>
      </c>
      <c r="C27" s="19">
        <v>1604480.0899999999</v>
      </c>
      <c r="E27"/>
    </row>
    <row r="28" spans="2:5" x14ac:dyDescent="0.2">
      <c r="B28" s="26" t="s">
        <v>57</v>
      </c>
      <c r="C28" s="19">
        <v>2134443.81</v>
      </c>
      <c r="E28"/>
    </row>
    <row r="29" spans="2:5" x14ac:dyDescent="0.2">
      <c r="B29" s="25" t="s">
        <v>26</v>
      </c>
      <c r="C29" s="18">
        <f>+SUM(C30:C36)</f>
        <v>41664895.220000014</v>
      </c>
    </row>
    <row r="30" spans="2:5" x14ac:dyDescent="0.2">
      <c r="B30" s="26" t="s">
        <v>96</v>
      </c>
      <c r="C30" s="19">
        <v>7452061.930000009</v>
      </c>
    </row>
    <row r="31" spans="2:5" x14ac:dyDescent="0.2">
      <c r="B31" s="26" t="s">
        <v>97</v>
      </c>
      <c r="C31" s="19">
        <v>6466430.6200000057</v>
      </c>
    </row>
    <row r="32" spans="2:5" x14ac:dyDescent="0.2">
      <c r="B32" s="26" t="s">
        <v>98</v>
      </c>
      <c r="C32" s="19">
        <v>3105311.8399999985</v>
      </c>
    </row>
    <row r="33" spans="2:3" x14ac:dyDescent="0.2">
      <c r="B33" s="26" t="s">
        <v>99</v>
      </c>
      <c r="C33" s="19">
        <v>8972174.2199999969</v>
      </c>
    </row>
    <row r="34" spans="2:3" x14ac:dyDescent="0.2">
      <c r="B34" s="26" t="s">
        <v>39</v>
      </c>
      <c r="C34" s="19">
        <v>5283606.8999999994</v>
      </c>
    </row>
    <row r="35" spans="2:3" x14ac:dyDescent="0.2">
      <c r="B35" s="26" t="s">
        <v>100</v>
      </c>
      <c r="C35" s="19">
        <v>5078956.6399999978</v>
      </c>
    </row>
    <row r="36" spans="2:3" x14ac:dyDescent="0.2">
      <c r="B36" s="26" t="s">
        <v>59</v>
      </c>
      <c r="C36" s="19">
        <v>5306353.0700000012</v>
      </c>
    </row>
    <row r="37" spans="2:3" x14ac:dyDescent="0.2">
      <c r="B37" s="25" t="s">
        <v>27</v>
      </c>
      <c r="C37" s="18">
        <f>+SUM(C38:C39)</f>
        <v>16100733.630000014</v>
      </c>
    </row>
    <row r="38" spans="2:3" x14ac:dyDescent="0.2">
      <c r="B38" s="26" t="s">
        <v>28</v>
      </c>
      <c r="C38" s="19">
        <v>6896366.6600000029</v>
      </c>
    </row>
    <row r="39" spans="2:3" x14ac:dyDescent="0.2">
      <c r="B39" s="26" t="s">
        <v>101</v>
      </c>
      <c r="C39" s="19">
        <v>9204366.97000001</v>
      </c>
    </row>
    <row r="40" spans="2:3" x14ac:dyDescent="0.2">
      <c r="B40" s="25" t="s">
        <v>2</v>
      </c>
      <c r="C40" s="18">
        <f>+C41</f>
        <v>4866846.54</v>
      </c>
    </row>
    <row r="41" spans="2:3" ht="13.5" thickBot="1" x14ac:dyDescent="0.25">
      <c r="B41" s="26" t="s">
        <v>2</v>
      </c>
      <c r="C41" s="19">
        <v>4866846.54</v>
      </c>
    </row>
    <row r="42" spans="2:3" ht="13.5" thickBot="1" x14ac:dyDescent="0.25">
      <c r="B42" s="15" t="s">
        <v>4</v>
      </c>
      <c r="C42" s="16">
        <f>+C43+C47+C50+C55</f>
        <v>76550571.839999989</v>
      </c>
    </row>
    <row r="43" spans="2:3" x14ac:dyDescent="0.2">
      <c r="B43" s="25" t="s">
        <v>46</v>
      </c>
      <c r="C43" s="18">
        <f>+SUM(C44:C46)</f>
        <v>16621868.34</v>
      </c>
    </row>
    <row r="44" spans="2:3" x14ac:dyDescent="0.2">
      <c r="B44" s="26" t="s">
        <v>102</v>
      </c>
      <c r="C44" s="19">
        <v>6299095.3600000003</v>
      </c>
    </row>
    <row r="45" spans="2:3" x14ac:dyDescent="0.2">
      <c r="B45" s="26" t="s">
        <v>84</v>
      </c>
      <c r="C45" s="19">
        <v>3323868.95</v>
      </c>
    </row>
    <row r="46" spans="2:3" x14ac:dyDescent="0.2">
      <c r="B46" s="26" t="s">
        <v>103</v>
      </c>
      <c r="C46" s="19">
        <v>6998904.0300000003</v>
      </c>
    </row>
    <row r="47" spans="2:3" x14ac:dyDescent="0.2">
      <c r="B47" s="25" t="s">
        <v>75</v>
      </c>
      <c r="C47" s="18">
        <f>+SUM(C48:C49)</f>
        <v>6494035.2700000014</v>
      </c>
    </row>
    <row r="48" spans="2:3" x14ac:dyDescent="0.2">
      <c r="B48" s="26" t="s">
        <v>104</v>
      </c>
      <c r="C48" s="19">
        <v>4203630.6800000025</v>
      </c>
    </row>
    <row r="49" spans="2:3" x14ac:dyDescent="0.2">
      <c r="B49" s="26" t="s">
        <v>76</v>
      </c>
      <c r="C49" s="19">
        <v>2290404.5899999994</v>
      </c>
    </row>
    <row r="50" spans="2:3" x14ac:dyDescent="0.2">
      <c r="B50" s="25" t="s">
        <v>23</v>
      </c>
      <c r="C50" s="18">
        <f>+SUM(C51:C54)</f>
        <v>27798255.049999997</v>
      </c>
    </row>
    <row r="51" spans="2:3" x14ac:dyDescent="0.2">
      <c r="B51" s="26" t="s">
        <v>24</v>
      </c>
      <c r="C51" s="19">
        <v>6334666.2299999977</v>
      </c>
    </row>
    <row r="52" spans="2:3" x14ac:dyDescent="0.2">
      <c r="B52" s="26" t="s">
        <v>45</v>
      </c>
      <c r="C52" s="19">
        <v>6795540.2999999905</v>
      </c>
    </row>
    <row r="53" spans="2:3" x14ac:dyDescent="0.2">
      <c r="B53" s="26" t="s">
        <v>25</v>
      </c>
      <c r="C53" s="19">
        <v>13511330.270000007</v>
      </c>
    </row>
    <row r="54" spans="2:3" x14ac:dyDescent="0.2">
      <c r="B54" s="26" t="s">
        <v>105</v>
      </c>
      <c r="C54" s="19">
        <v>1156718.2499999991</v>
      </c>
    </row>
    <row r="55" spans="2:3" x14ac:dyDescent="0.2">
      <c r="B55" s="25" t="s">
        <v>5</v>
      </c>
      <c r="C55" s="18">
        <f>+SUM(C56:C60)</f>
        <v>25636413.179999992</v>
      </c>
    </row>
    <row r="56" spans="2:3" x14ac:dyDescent="0.2">
      <c r="B56" s="26" t="s">
        <v>48</v>
      </c>
      <c r="C56" s="19">
        <v>10683867.609999996</v>
      </c>
    </row>
    <row r="57" spans="2:3" x14ac:dyDescent="0.2">
      <c r="B57" s="26" t="s">
        <v>77</v>
      </c>
      <c r="C57" s="19">
        <v>6816311.5399999991</v>
      </c>
    </row>
    <row r="58" spans="2:3" x14ac:dyDescent="0.2">
      <c r="B58" s="26" t="s">
        <v>106</v>
      </c>
      <c r="C58" s="19">
        <v>4165789.2899999996</v>
      </c>
    </row>
    <row r="59" spans="2:3" x14ac:dyDescent="0.2">
      <c r="B59" s="26" t="s">
        <v>85</v>
      </c>
      <c r="C59" s="19">
        <v>2162847.169999999</v>
      </c>
    </row>
    <row r="60" spans="2:3" ht="13.5" thickBot="1" x14ac:dyDescent="0.25">
      <c r="B60" s="27" t="s">
        <v>78</v>
      </c>
      <c r="C60" s="28">
        <v>1807597.57</v>
      </c>
    </row>
    <row r="61" spans="2:3" ht="13.5" thickBot="1" x14ac:dyDescent="0.25">
      <c r="B61" s="15" t="s">
        <v>6</v>
      </c>
      <c r="C61" s="16">
        <f>+C62+C69+C74+C77+C79+C82+C87</f>
        <v>168824982.12000003</v>
      </c>
    </row>
    <row r="62" spans="2:3" x14ac:dyDescent="0.2">
      <c r="B62" s="25" t="s">
        <v>7</v>
      </c>
      <c r="C62" s="18">
        <f>+SUM(C63:C68)</f>
        <v>61606057.169999994</v>
      </c>
    </row>
    <row r="63" spans="2:3" x14ac:dyDescent="0.2">
      <c r="B63" s="26" t="s">
        <v>107</v>
      </c>
      <c r="C63" s="19">
        <v>150017.9</v>
      </c>
    </row>
    <row r="64" spans="2:3" x14ac:dyDescent="0.2">
      <c r="B64" s="26" t="s">
        <v>7</v>
      </c>
      <c r="C64" s="19">
        <v>17495957.969999999</v>
      </c>
    </row>
    <row r="65" spans="2:3" x14ac:dyDescent="0.2">
      <c r="B65" s="26" t="s">
        <v>17</v>
      </c>
      <c r="C65" s="19">
        <v>26678737.72000001</v>
      </c>
    </row>
    <row r="66" spans="2:3" x14ac:dyDescent="0.2">
      <c r="B66" s="26" t="s">
        <v>63</v>
      </c>
      <c r="C66" s="19">
        <v>9914599.109999992</v>
      </c>
    </row>
    <row r="67" spans="2:3" x14ac:dyDescent="0.2">
      <c r="B67" s="26" t="s">
        <v>64</v>
      </c>
      <c r="C67" s="19">
        <v>2532199.7899999996</v>
      </c>
    </row>
    <row r="68" spans="2:3" x14ac:dyDescent="0.2">
      <c r="B68" s="26" t="s">
        <v>108</v>
      </c>
      <c r="C68" s="19">
        <v>4834544.6799999988</v>
      </c>
    </row>
    <row r="69" spans="2:3" x14ac:dyDescent="0.2">
      <c r="B69" s="25" t="s">
        <v>67</v>
      </c>
      <c r="C69" s="18">
        <f>+SUM(C70:C73)</f>
        <v>14469863.880000001</v>
      </c>
    </row>
    <row r="70" spans="2:3" x14ac:dyDescent="0.2">
      <c r="B70" s="26" t="s">
        <v>69</v>
      </c>
      <c r="C70" s="19">
        <v>2846780.6700000013</v>
      </c>
    </row>
    <row r="71" spans="2:3" x14ac:dyDescent="0.2">
      <c r="B71" s="26" t="s">
        <v>109</v>
      </c>
      <c r="C71" s="19">
        <v>2074734.75</v>
      </c>
    </row>
    <row r="72" spans="2:3" x14ac:dyDescent="0.2">
      <c r="B72" s="26" t="s">
        <v>110</v>
      </c>
      <c r="C72" s="19">
        <v>5713780.8099999996</v>
      </c>
    </row>
    <row r="73" spans="2:3" x14ac:dyDescent="0.2">
      <c r="B73" s="26" t="s">
        <v>68</v>
      </c>
      <c r="C73" s="19">
        <v>3834567.6500000008</v>
      </c>
    </row>
    <row r="74" spans="2:3" x14ac:dyDescent="0.2">
      <c r="B74" s="25" t="s">
        <v>52</v>
      </c>
      <c r="C74" s="18">
        <f>+SUM(C75:C76)</f>
        <v>21838647.129999999</v>
      </c>
    </row>
    <row r="75" spans="2:3" x14ac:dyDescent="0.2">
      <c r="B75" s="26" t="s">
        <v>52</v>
      </c>
      <c r="C75" s="19">
        <v>15805086.310000001</v>
      </c>
    </row>
    <row r="76" spans="2:3" x14ac:dyDescent="0.2">
      <c r="B76" s="26" t="s">
        <v>111</v>
      </c>
      <c r="C76" s="19">
        <v>6033560.8199999994</v>
      </c>
    </row>
    <row r="77" spans="2:3" x14ac:dyDescent="0.2">
      <c r="B77" s="25" t="s">
        <v>61</v>
      </c>
      <c r="C77" s="18">
        <f>+C78</f>
        <v>8132931.6699999962</v>
      </c>
    </row>
    <row r="78" spans="2:3" x14ac:dyDescent="0.2">
      <c r="B78" s="26" t="s">
        <v>62</v>
      </c>
      <c r="C78" s="19">
        <v>8132931.6699999962</v>
      </c>
    </row>
    <row r="79" spans="2:3" x14ac:dyDescent="0.2">
      <c r="B79" s="25" t="s">
        <v>65</v>
      </c>
      <c r="C79" s="18">
        <f>+SUM(C80:C81)</f>
        <v>12797143.850000001</v>
      </c>
    </row>
    <row r="80" spans="2:3" x14ac:dyDescent="0.2">
      <c r="B80" s="26" t="s">
        <v>66</v>
      </c>
      <c r="C80" s="19">
        <v>10272821.820000002</v>
      </c>
    </row>
    <row r="81" spans="2:3" x14ac:dyDescent="0.2">
      <c r="B81" s="26" t="s">
        <v>65</v>
      </c>
      <c r="C81" s="19">
        <v>2524322.0299999993</v>
      </c>
    </row>
    <row r="82" spans="2:3" x14ac:dyDescent="0.2">
      <c r="B82" s="25" t="s">
        <v>8</v>
      </c>
      <c r="C82" s="18">
        <f>+SUM(C83:C86)</f>
        <v>40092953.340000026</v>
      </c>
    </row>
    <row r="83" spans="2:3" x14ac:dyDescent="0.2">
      <c r="B83" s="26" t="s">
        <v>112</v>
      </c>
      <c r="C83" s="19">
        <v>17450798.799999997</v>
      </c>
    </row>
    <row r="84" spans="2:3" x14ac:dyDescent="0.2">
      <c r="B84" s="26" t="s">
        <v>53</v>
      </c>
      <c r="C84" s="19">
        <v>16686757.65000003</v>
      </c>
    </row>
    <row r="85" spans="2:3" x14ac:dyDescent="0.2">
      <c r="B85" s="26" t="s">
        <v>43</v>
      </c>
      <c r="C85" s="19">
        <v>1829840.53</v>
      </c>
    </row>
    <row r="86" spans="2:3" x14ac:dyDescent="0.2">
      <c r="B86" s="26" t="s">
        <v>54</v>
      </c>
      <c r="C86" s="19">
        <v>4125556.3600000013</v>
      </c>
    </row>
    <row r="87" spans="2:3" x14ac:dyDescent="0.2">
      <c r="B87" s="25" t="s">
        <v>3</v>
      </c>
      <c r="C87" s="18">
        <f>+SUM(C88:C90)</f>
        <v>9887385.0800000001</v>
      </c>
    </row>
    <row r="88" spans="2:3" x14ac:dyDescent="0.2">
      <c r="B88" s="26" t="s">
        <v>22</v>
      </c>
      <c r="C88" s="19">
        <v>3351705.6899999985</v>
      </c>
    </row>
    <row r="89" spans="2:3" x14ac:dyDescent="0.2">
      <c r="B89" s="26" t="s">
        <v>113</v>
      </c>
      <c r="C89" s="19">
        <v>2035091.0399999993</v>
      </c>
    </row>
    <row r="90" spans="2:3" ht="13.5" thickBot="1" x14ac:dyDescent="0.25">
      <c r="B90" s="26" t="s">
        <v>3</v>
      </c>
      <c r="C90" s="19">
        <v>4500588.3500000024</v>
      </c>
    </row>
    <row r="91" spans="2:3" ht="13.5" thickBot="1" x14ac:dyDescent="0.25">
      <c r="B91" s="15" t="s">
        <v>9</v>
      </c>
      <c r="C91" s="16">
        <f>+C92+C95+C99+C102+C104+C110+C114+C116</f>
        <v>64773155.32</v>
      </c>
    </row>
    <row r="92" spans="2:3" x14ac:dyDescent="0.2">
      <c r="B92" s="61" t="s">
        <v>38</v>
      </c>
      <c r="C92" s="29">
        <f>+SUM(C93:C94)</f>
        <v>4636547.55</v>
      </c>
    </row>
    <row r="93" spans="2:3" x14ac:dyDescent="0.2">
      <c r="B93" s="26" t="s">
        <v>114</v>
      </c>
      <c r="C93" s="19">
        <v>2598053.81</v>
      </c>
    </row>
    <row r="94" spans="2:3" x14ac:dyDescent="0.2">
      <c r="B94" s="26" t="s">
        <v>30</v>
      </c>
      <c r="C94" s="19">
        <v>2038493.74</v>
      </c>
    </row>
    <row r="95" spans="2:3" x14ac:dyDescent="0.2">
      <c r="B95" s="25" t="s">
        <v>50</v>
      </c>
      <c r="C95" s="18">
        <f>+SUM(C96:C98)</f>
        <v>7042022.7600000035</v>
      </c>
    </row>
    <row r="96" spans="2:3" x14ac:dyDescent="0.2">
      <c r="B96" s="26" t="s">
        <v>70</v>
      </c>
      <c r="C96" s="19">
        <v>4435088.8800000036</v>
      </c>
    </row>
    <row r="97" spans="2:3" x14ac:dyDescent="0.2">
      <c r="B97" s="26" t="s">
        <v>71</v>
      </c>
      <c r="C97" s="19">
        <v>1112621.92</v>
      </c>
    </row>
    <row r="98" spans="2:3" x14ac:dyDescent="0.2">
      <c r="B98" s="26" t="s">
        <v>51</v>
      </c>
      <c r="C98" s="19">
        <v>1494311.9600000004</v>
      </c>
    </row>
    <row r="99" spans="2:3" x14ac:dyDescent="0.2">
      <c r="B99" s="25" t="s">
        <v>29</v>
      </c>
      <c r="C99" s="18">
        <f>+SUM(C100:C101)</f>
        <v>6528107.9599999972</v>
      </c>
    </row>
    <row r="100" spans="2:3" x14ac:dyDescent="0.2">
      <c r="B100" s="26" t="s">
        <v>74</v>
      </c>
      <c r="C100" s="19">
        <v>1231734.6800000002</v>
      </c>
    </row>
    <row r="101" spans="2:3" x14ac:dyDescent="0.2">
      <c r="B101" s="26" t="s">
        <v>41</v>
      </c>
      <c r="C101" s="19">
        <v>5296373.2799999975</v>
      </c>
    </row>
    <row r="102" spans="2:3" x14ac:dyDescent="0.2">
      <c r="B102" s="25" t="s">
        <v>72</v>
      </c>
      <c r="C102" s="18">
        <f>+C103</f>
        <v>2669365.0600000005</v>
      </c>
    </row>
    <row r="103" spans="2:3" x14ac:dyDescent="0.2">
      <c r="B103" s="26" t="s">
        <v>73</v>
      </c>
      <c r="C103" s="19">
        <v>2669365.0600000005</v>
      </c>
    </row>
    <row r="104" spans="2:3" x14ac:dyDescent="0.2">
      <c r="B104" s="25" t="s">
        <v>10</v>
      </c>
      <c r="C104" s="18">
        <f>+SUM(C105:C109)</f>
        <v>10395359.320000002</v>
      </c>
    </row>
    <row r="105" spans="2:3" x14ac:dyDescent="0.2">
      <c r="B105" s="26" t="s">
        <v>115</v>
      </c>
      <c r="C105" s="19">
        <v>731044.09000000008</v>
      </c>
    </row>
    <row r="106" spans="2:3" x14ac:dyDescent="0.2">
      <c r="B106" s="26" t="s">
        <v>10</v>
      </c>
      <c r="C106" s="19">
        <v>1413322.5700000005</v>
      </c>
    </row>
    <row r="107" spans="2:3" x14ac:dyDescent="0.2">
      <c r="B107" s="26" t="s">
        <v>116</v>
      </c>
      <c r="C107" s="19">
        <v>2430111.5199999996</v>
      </c>
    </row>
    <row r="108" spans="2:3" x14ac:dyDescent="0.2">
      <c r="B108" s="26" t="s">
        <v>44</v>
      </c>
      <c r="C108" s="19">
        <v>3326688.3100000028</v>
      </c>
    </row>
    <row r="109" spans="2:3" x14ac:dyDescent="0.2">
      <c r="B109" s="62" t="s">
        <v>117</v>
      </c>
      <c r="C109" s="63">
        <v>2494192.83</v>
      </c>
    </row>
    <row r="110" spans="2:3" x14ac:dyDescent="0.2">
      <c r="B110" s="64" t="s">
        <v>11</v>
      </c>
      <c r="C110" s="65">
        <f>+SUM(C111:C113)</f>
        <v>9233733.8000000007</v>
      </c>
    </row>
    <row r="111" spans="2:3" x14ac:dyDescent="0.2">
      <c r="B111" s="26" t="s">
        <v>118</v>
      </c>
      <c r="C111" s="19">
        <v>3279225.9099999992</v>
      </c>
    </row>
    <row r="112" spans="2:3" x14ac:dyDescent="0.2">
      <c r="B112" s="26" t="s">
        <v>11</v>
      </c>
      <c r="C112" s="19">
        <v>3517977.4900000012</v>
      </c>
    </row>
    <row r="113" spans="2:3" x14ac:dyDescent="0.2">
      <c r="B113" s="26" t="s">
        <v>119</v>
      </c>
      <c r="C113" s="19">
        <v>2436530.3999999994</v>
      </c>
    </row>
    <row r="114" spans="2:3" x14ac:dyDescent="0.2">
      <c r="B114" s="25" t="s">
        <v>47</v>
      </c>
      <c r="C114" s="18">
        <f>+C115</f>
        <v>1414316.5399999998</v>
      </c>
    </row>
    <row r="115" spans="2:3" x14ac:dyDescent="0.2">
      <c r="B115" s="26" t="s">
        <v>47</v>
      </c>
      <c r="C115" s="19">
        <v>1414316.5399999998</v>
      </c>
    </row>
    <row r="116" spans="2:3" x14ac:dyDescent="0.2">
      <c r="B116" s="25" t="s">
        <v>12</v>
      </c>
      <c r="C116" s="18">
        <f>+SUM(C117:C124)</f>
        <v>22853702.329999998</v>
      </c>
    </row>
    <row r="117" spans="2:3" x14ac:dyDescent="0.2">
      <c r="B117" s="26" t="s">
        <v>90</v>
      </c>
      <c r="C117" s="19">
        <v>2345871.7499999995</v>
      </c>
    </row>
    <row r="118" spans="2:3" x14ac:dyDescent="0.2">
      <c r="B118" s="26" t="s">
        <v>120</v>
      </c>
      <c r="C118" s="19">
        <v>2099426.9500000002</v>
      </c>
    </row>
    <row r="119" spans="2:3" x14ac:dyDescent="0.2">
      <c r="B119" s="26" t="s">
        <v>121</v>
      </c>
      <c r="C119" s="19">
        <v>3302849.87</v>
      </c>
    </row>
    <row r="120" spans="2:3" x14ac:dyDescent="0.2">
      <c r="B120" s="26" t="s">
        <v>122</v>
      </c>
      <c r="C120" s="19">
        <v>2675574.7699999996</v>
      </c>
    </row>
    <row r="121" spans="2:3" x14ac:dyDescent="0.2">
      <c r="B121" s="26" t="s">
        <v>123</v>
      </c>
      <c r="C121" s="19">
        <v>6595355.1799999978</v>
      </c>
    </row>
    <row r="122" spans="2:3" x14ac:dyDescent="0.2">
      <c r="B122" s="26" t="s">
        <v>40</v>
      </c>
      <c r="C122" s="19">
        <v>2478004.9599999995</v>
      </c>
    </row>
    <row r="123" spans="2:3" x14ac:dyDescent="0.2">
      <c r="B123" s="26" t="s">
        <v>12</v>
      </c>
      <c r="C123" s="19">
        <v>1828863.0999999999</v>
      </c>
    </row>
    <row r="124" spans="2:3" ht="13.5" thickBot="1" x14ac:dyDescent="0.25">
      <c r="B124" s="26" t="s">
        <v>124</v>
      </c>
      <c r="C124" s="19">
        <v>1527755.7499999986</v>
      </c>
    </row>
    <row r="125" spans="2:3" ht="13.5" thickBot="1" x14ac:dyDescent="0.25">
      <c r="B125" s="15" t="s">
        <v>13</v>
      </c>
      <c r="C125" s="5">
        <f>+C126+C128+C134+C136+C140</f>
        <v>53902385.710000001</v>
      </c>
    </row>
    <row r="126" spans="2:3" x14ac:dyDescent="0.2">
      <c r="B126" s="25" t="s">
        <v>31</v>
      </c>
      <c r="C126" s="18">
        <f>+C127</f>
        <v>4002990.9099999992</v>
      </c>
    </row>
    <row r="127" spans="2:3" x14ac:dyDescent="0.2">
      <c r="B127" s="26" t="s">
        <v>31</v>
      </c>
      <c r="C127" s="19">
        <v>4002990.9099999992</v>
      </c>
    </row>
    <row r="128" spans="2:3" x14ac:dyDescent="0.2">
      <c r="B128" s="25" t="s">
        <v>14</v>
      </c>
      <c r="C128" s="18">
        <f>+SUM(C129:C133)</f>
        <v>17229765.099999994</v>
      </c>
    </row>
    <row r="129" spans="2:3" x14ac:dyDescent="0.2">
      <c r="B129" s="26" t="s">
        <v>125</v>
      </c>
      <c r="C129" s="19">
        <v>3301787.1099999966</v>
      </c>
    </row>
    <row r="130" spans="2:3" x14ac:dyDescent="0.2">
      <c r="B130" s="26" t="s">
        <v>16</v>
      </c>
      <c r="C130" s="19">
        <v>4673320.6500000013</v>
      </c>
    </row>
    <row r="131" spans="2:3" x14ac:dyDescent="0.2">
      <c r="B131" s="26" t="s">
        <v>126</v>
      </c>
      <c r="C131" s="19">
        <v>3963492.3799999971</v>
      </c>
    </row>
    <row r="132" spans="2:3" x14ac:dyDescent="0.2">
      <c r="B132" s="26" t="s">
        <v>32</v>
      </c>
      <c r="C132" s="19">
        <v>2568921.2200000007</v>
      </c>
    </row>
    <row r="133" spans="2:3" x14ac:dyDescent="0.2">
      <c r="B133" s="26" t="s">
        <v>91</v>
      </c>
      <c r="C133" s="19">
        <v>2722243.7399999998</v>
      </c>
    </row>
    <row r="134" spans="2:3" x14ac:dyDescent="0.2">
      <c r="B134" s="25" t="s">
        <v>81</v>
      </c>
      <c r="C134" s="18">
        <f>+C135</f>
        <v>2202216.7200000002</v>
      </c>
    </row>
    <row r="135" spans="2:3" x14ac:dyDescent="0.2">
      <c r="B135" s="26" t="s">
        <v>86</v>
      </c>
      <c r="C135" s="19">
        <v>2202216.7200000002</v>
      </c>
    </row>
    <row r="136" spans="2:3" x14ac:dyDescent="0.2">
      <c r="B136" s="25" t="s">
        <v>55</v>
      </c>
      <c r="C136" s="18">
        <f>+SUM(C137:C139)</f>
        <v>27947693.130000003</v>
      </c>
    </row>
    <row r="137" spans="2:3" x14ac:dyDescent="0.2">
      <c r="B137" s="26" t="s">
        <v>88</v>
      </c>
      <c r="C137" s="19">
        <v>6449794.3699999973</v>
      </c>
    </row>
    <row r="138" spans="2:3" x14ac:dyDescent="0.2">
      <c r="B138" s="26" t="s">
        <v>80</v>
      </c>
      <c r="C138" s="19">
        <v>6637990.2900000019</v>
      </c>
    </row>
    <row r="139" spans="2:3" x14ac:dyDescent="0.2">
      <c r="B139" s="26" t="s">
        <v>79</v>
      </c>
      <c r="C139" s="19">
        <v>14859908.470000004</v>
      </c>
    </row>
    <row r="140" spans="2:3" x14ac:dyDescent="0.2">
      <c r="B140" s="25" t="s">
        <v>33</v>
      </c>
      <c r="C140" s="18">
        <f>+C141</f>
        <v>2519719.85</v>
      </c>
    </row>
    <row r="141" spans="2:3" ht="13.5" thickBot="1" x14ac:dyDescent="0.25">
      <c r="B141" s="26" t="s">
        <v>34</v>
      </c>
      <c r="C141" s="19">
        <v>2519719.85</v>
      </c>
    </row>
    <row r="142" spans="2:3" ht="13.5" thickBot="1" x14ac:dyDescent="0.25">
      <c r="B142" s="15" t="s">
        <v>82</v>
      </c>
      <c r="C142" s="5">
        <v>2461130.33</v>
      </c>
    </row>
    <row r="143" spans="2:3" ht="13.5" thickBot="1" x14ac:dyDescent="0.25">
      <c r="B143" s="21" t="s">
        <v>19</v>
      </c>
      <c r="C143" s="5">
        <f>+C12+C42+C61+C91+C125+C142</f>
        <v>494674053.48000002</v>
      </c>
    </row>
    <row r="144" spans="2:3" ht="13.5" thickBot="1" x14ac:dyDescent="0.25">
      <c r="B144" s="60" t="s">
        <v>18</v>
      </c>
      <c r="C144" s="7">
        <v>0</v>
      </c>
    </row>
    <row r="145" spans="2:3" ht="13.5" thickBot="1" x14ac:dyDescent="0.25">
      <c r="B145" s="21" t="s">
        <v>20</v>
      </c>
      <c r="C145" s="6">
        <f>+C143+C144</f>
        <v>494674053.48000002</v>
      </c>
    </row>
    <row r="150" spans="2:3" x14ac:dyDescent="0.2">
      <c r="B150" s="30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95" orientation="portrait" r:id="rId1"/>
  <headerFooter>
    <oddFooter>&amp;R&amp;P/&amp;N</oddFooter>
  </headerFooter>
  <rowBreaks count="2" manualBreakCount="2">
    <brk id="60" min="1" max="2" man="1"/>
    <brk id="109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zoomScaleNormal="100" workbookViewId="0">
      <selection activeCell="H17" sqref="H1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3"/>
    </row>
    <row r="5" spans="1:5" ht="36" customHeight="1" x14ac:dyDescent="0.25">
      <c r="B5" s="71" t="s">
        <v>87</v>
      </c>
      <c r="C5" s="71"/>
    </row>
    <row r="6" spans="1:5" ht="7.5" customHeight="1" x14ac:dyDescent="0.25">
      <c r="B6" s="11"/>
      <c r="C6" s="11"/>
    </row>
    <row r="7" spans="1:5" ht="12.75" customHeight="1" x14ac:dyDescent="0.25">
      <c r="B7" s="72" t="s">
        <v>127</v>
      </c>
      <c r="C7" s="72"/>
    </row>
    <row r="8" spans="1:5" ht="15" x14ac:dyDescent="0.25">
      <c r="B8" s="71"/>
      <c r="C8" s="71"/>
    </row>
    <row r="9" spans="1:5" ht="15" x14ac:dyDescent="0.25">
      <c r="B9" s="72" t="str">
        <f>+GL!B9</f>
        <v>ABRIL - JUNIO 2019</v>
      </c>
      <c r="C9" s="72"/>
    </row>
    <row r="10" spans="1:5" ht="7.5" customHeight="1" x14ac:dyDescent="0.2">
      <c r="B10" s="74"/>
      <c r="C10" s="74"/>
    </row>
    <row r="11" spans="1:5" ht="13.5" thickBot="1" x14ac:dyDescent="0.25">
      <c r="B11" s="57" t="s">
        <v>0</v>
      </c>
      <c r="C11" s="57" t="s">
        <v>15</v>
      </c>
      <c r="E11"/>
    </row>
    <row r="12" spans="1:5" ht="13.5" thickBot="1" x14ac:dyDescent="0.25">
      <c r="B12" s="15" t="s">
        <v>37</v>
      </c>
      <c r="C12" s="16">
        <f>+C13+C15+C17+C21+C27+C29</f>
        <v>8931798.1499999985</v>
      </c>
      <c r="E12"/>
    </row>
    <row r="13" spans="1:5" x14ac:dyDescent="0.2">
      <c r="B13" s="20" t="s">
        <v>60</v>
      </c>
      <c r="C13" s="18">
        <f>+C14</f>
        <v>612566.1399999999</v>
      </c>
      <c r="E13"/>
    </row>
    <row r="14" spans="1:5" x14ac:dyDescent="0.2">
      <c r="B14" s="26" t="s">
        <v>60</v>
      </c>
      <c r="C14" s="19">
        <v>612566.1399999999</v>
      </c>
      <c r="E14"/>
    </row>
    <row r="15" spans="1:5" x14ac:dyDescent="0.2">
      <c r="B15" s="20" t="s">
        <v>83</v>
      </c>
      <c r="C15" s="18">
        <f>+C16</f>
        <v>196161.97000000003</v>
      </c>
      <c r="E15"/>
    </row>
    <row r="16" spans="1:5" x14ac:dyDescent="0.2">
      <c r="B16" s="26" t="s">
        <v>83</v>
      </c>
      <c r="C16" s="19">
        <v>196161.97000000003</v>
      </c>
      <c r="E16"/>
    </row>
    <row r="17" spans="2:5" x14ac:dyDescent="0.2">
      <c r="B17" s="20" t="s">
        <v>1</v>
      </c>
      <c r="C17" s="18">
        <f>+SUM(C18:C20)</f>
        <v>457458.19</v>
      </c>
      <c r="E17"/>
    </row>
    <row r="18" spans="2:5" x14ac:dyDescent="0.2">
      <c r="B18" s="26" t="s">
        <v>21</v>
      </c>
      <c r="C18" s="19">
        <v>371920.04</v>
      </c>
      <c r="E18"/>
    </row>
    <row r="19" spans="2:5" x14ac:dyDescent="0.2">
      <c r="B19" s="26" t="s">
        <v>56</v>
      </c>
      <c r="C19" s="19">
        <v>66544.150000000009</v>
      </c>
      <c r="E19"/>
    </row>
    <row r="20" spans="2:5" x14ac:dyDescent="0.2">
      <c r="B20" s="26" t="s">
        <v>42</v>
      </c>
      <c r="C20" s="19">
        <v>18994</v>
      </c>
      <c r="E20"/>
    </row>
    <row r="21" spans="2:5" x14ac:dyDescent="0.2">
      <c r="B21" s="20" t="s">
        <v>35</v>
      </c>
      <c r="C21" s="18">
        <f>SUM(C22:C26)</f>
        <v>7534173.4900000002</v>
      </c>
      <c r="E21"/>
    </row>
    <row r="22" spans="2:5" x14ac:dyDescent="0.2">
      <c r="B22" s="26" t="s">
        <v>49</v>
      </c>
      <c r="C22" s="19">
        <v>2402344.88</v>
      </c>
      <c r="E22"/>
    </row>
    <row r="23" spans="2:5" x14ac:dyDescent="0.2">
      <c r="B23" s="26" t="s">
        <v>94</v>
      </c>
      <c r="C23" s="19">
        <v>25016.520000000004</v>
      </c>
      <c r="E23"/>
    </row>
    <row r="24" spans="2:5" x14ac:dyDescent="0.2">
      <c r="B24" s="26" t="s">
        <v>58</v>
      </c>
      <c r="C24" s="19">
        <v>121367.14</v>
      </c>
      <c r="E24"/>
    </row>
    <row r="25" spans="2:5" x14ac:dyDescent="0.2">
      <c r="B25" s="26" t="s">
        <v>36</v>
      </c>
      <c r="C25" s="19">
        <v>954726.66</v>
      </c>
      <c r="E25"/>
    </row>
    <row r="26" spans="2:5" x14ac:dyDescent="0.2">
      <c r="B26" s="26" t="s">
        <v>57</v>
      </c>
      <c r="C26" s="19">
        <v>4030718.2899999996</v>
      </c>
      <c r="E26"/>
    </row>
    <row r="27" spans="2:5" x14ac:dyDescent="0.2">
      <c r="B27" s="20" t="s">
        <v>27</v>
      </c>
      <c r="C27" s="18">
        <f>C28</f>
        <v>4019.87</v>
      </c>
      <c r="E27"/>
    </row>
    <row r="28" spans="2:5" x14ac:dyDescent="0.2">
      <c r="B28" s="26" t="s">
        <v>101</v>
      </c>
      <c r="C28" s="19">
        <v>4019.87</v>
      </c>
      <c r="E28"/>
    </row>
    <row r="29" spans="2:5" x14ac:dyDescent="0.2">
      <c r="B29" s="20" t="s">
        <v>2</v>
      </c>
      <c r="C29" s="18">
        <f>C30</f>
        <v>127418.49</v>
      </c>
    </row>
    <row r="30" spans="2:5" ht="13.5" thickBot="1" x14ac:dyDescent="0.25">
      <c r="B30" s="26" t="s">
        <v>2</v>
      </c>
      <c r="C30" s="19">
        <v>127418.49</v>
      </c>
    </row>
    <row r="31" spans="2:5" ht="13.5" thickBot="1" x14ac:dyDescent="0.25">
      <c r="B31" s="15" t="s">
        <v>4</v>
      </c>
      <c r="C31" s="16">
        <f>+C32+C35+C38+C42</f>
        <v>7602697.3844561111</v>
      </c>
    </row>
    <row r="32" spans="2:5" x14ac:dyDescent="0.2">
      <c r="B32" s="17" t="s">
        <v>46</v>
      </c>
      <c r="C32" s="29">
        <f>SUM(C33:C34)</f>
        <v>695767.3899999999</v>
      </c>
    </row>
    <row r="33" spans="2:3" x14ac:dyDescent="0.2">
      <c r="B33" s="26" t="s">
        <v>102</v>
      </c>
      <c r="C33" s="19">
        <v>47663.34</v>
      </c>
    </row>
    <row r="34" spans="2:3" x14ac:dyDescent="0.2">
      <c r="B34" s="26" t="s">
        <v>84</v>
      </c>
      <c r="C34" s="19">
        <v>648104.04999999993</v>
      </c>
    </row>
    <row r="35" spans="2:3" x14ac:dyDescent="0.2">
      <c r="B35" s="20" t="s">
        <v>75</v>
      </c>
      <c r="C35" s="18">
        <f>SUM(C36:C37)</f>
        <v>437858.44445611077</v>
      </c>
    </row>
    <row r="36" spans="2:3" x14ac:dyDescent="0.2">
      <c r="B36" s="26" t="s">
        <v>104</v>
      </c>
      <c r="C36" s="19">
        <v>332519.78445611079</v>
      </c>
    </row>
    <row r="37" spans="2:3" x14ac:dyDescent="0.2">
      <c r="B37" s="26" t="s">
        <v>76</v>
      </c>
      <c r="C37" s="19">
        <v>105338.65999999999</v>
      </c>
    </row>
    <row r="38" spans="2:3" x14ac:dyDescent="0.2">
      <c r="B38" s="20" t="s">
        <v>23</v>
      </c>
      <c r="C38" s="18">
        <f>SUM(C39:C41)</f>
        <v>1032518.79</v>
      </c>
    </row>
    <row r="39" spans="2:3" x14ac:dyDescent="0.2">
      <c r="B39" s="26" t="s">
        <v>24</v>
      </c>
      <c r="C39" s="19">
        <v>413003.87</v>
      </c>
    </row>
    <row r="40" spans="2:3" x14ac:dyDescent="0.2">
      <c r="B40" s="26" t="s">
        <v>45</v>
      </c>
      <c r="C40" s="19">
        <v>279899.06</v>
      </c>
    </row>
    <row r="41" spans="2:3" x14ac:dyDescent="0.2">
      <c r="B41" s="26" t="s">
        <v>25</v>
      </c>
      <c r="C41" s="19">
        <v>339615.86000000004</v>
      </c>
    </row>
    <row r="42" spans="2:3" x14ac:dyDescent="0.2">
      <c r="B42" s="20" t="s">
        <v>5</v>
      </c>
      <c r="C42" s="18">
        <f>SUM(C43:C47)</f>
        <v>5436552.7600000007</v>
      </c>
    </row>
    <row r="43" spans="2:3" x14ac:dyDescent="0.2">
      <c r="B43" s="26" t="s">
        <v>48</v>
      </c>
      <c r="C43" s="19">
        <v>1699454.060000001</v>
      </c>
    </row>
    <row r="44" spans="2:3" x14ac:dyDescent="0.2">
      <c r="B44" s="26" t="s">
        <v>77</v>
      </c>
      <c r="C44" s="19">
        <v>2530946.48</v>
      </c>
    </row>
    <row r="45" spans="2:3" x14ac:dyDescent="0.2">
      <c r="B45" s="26" t="s">
        <v>106</v>
      </c>
      <c r="C45" s="19">
        <v>753728.50999999966</v>
      </c>
    </row>
    <row r="46" spans="2:3" x14ac:dyDescent="0.2">
      <c r="B46" s="26" t="s">
        <v>85</v>
      </c>
      <c r="C46" s="19">
        <v>421492.35999999993</v>
      </c>
    </row>
    <row r="47" spans="2:3" ht="13.5" thickBot="1" x14ac:dyDescent="0.25">
      <c r="B47" s="27" t="s">
        <v>78</v>
      </c>
      <c r="C47" s="28">
        <v>30931.35</v>
      </c>
    </row>
    <row r="48" spans="2:3" ht="13.5" thickBot="1" x14ac:dyDescent="0.25">
      <c r="B48" s="15" t="s">
        <v>6</v>
      </c>
      <c r="C48" s="16">
        <f>+C49+C56+C61+C64+C67+C72</f>
        <v>14282158.979999997</v>
      </c>
    </row>
    <row r="49" spans="2:3" x14ac:dyDescent="0.2">
      <c r="B49" s="17" t="s">
        <v>7</v>
      </c>
      <c r="C49" s="29">
        <f>SUM(C50:C55)</f>
        <v>8743010.1599999983</v>
      </c>
    </row>
    <row r="50" spans="2:3" x14ac:dyDescent="0.2">
      <c r="B50" s="26" t="s">
        <v>107</v>
      </c>
      <c r="C50" s="19">
        <v>433203.75</v>
      </c>
    </row>
    <row r="51" spans="2:3" x14ac:dyDescent="0.2">
      <c r="B51" s="26" t="s">
        <v>7</v>
      </c>
      <c r="C51" s="19">
        <v>107800.46</v>
      </c>
    </row>
    <row r="52" spans="2:3" x14ac:dyDescent="0.2">
      <c r="B52" s="26" t="s">
        <v>17</v>
      </c>
      <c r="C52" s="19">
        <v>6304847.2299999986</v>
      </c>
    </row>
    <row r="53" spans="2:3" x14ac:dyDescent="0.2">
      <c r="B53" s="26" t="s">
        <v>63</v>
      </c>
      <c r="C53" s="19">
        <v>584873.19000000006</v>
      </c>
    </row>
    <row r="54" spans="2:3" x14ac:dyDescent="0.2">
      <c r="B54" s="26" t="s">
        <v>64</v>
      </c>
      <c r="C54" s="19">
        <v>459848.95999999985</v>
      </c>
    </row>
    <row r="55" spans="2:3" x14ac:dyDescent="0.2">
      <c r="B55" s="26" t="s">
        <v>108</v>
      </c>
      <c r="C55" s="19">
        <v>852436.57</v>
      </c>
    </row>
    <row r="56" spans="2:3" x14ac:dyDescent="0.2">
      <c r="B56" s="20" t="s">
        <v>67</v>
      </c>
      <c r="C56" s="18">
        <f>SUM(C57:C60)</f>
        <v>665224.83999999973</v>
      </c>
    </row>
    <row r="57" spans="2:3" x14ac:dyDescent="0.2">
      <c r="B57" s="26" t="s">
        <v>69</v>
      </c>
      <c r="C57" s="19">
        <v>24769.88</v>
      </c>
    </row>
    <row r="58" spans="2:3" x14ac:dyDescent="0.2">
      <c r="B58" s="26" t="s">
        <v>109</v>
      </c>
      <c r="C58" s="19">
        <v>66745.180000000008</v>
      </c>
    </row>
    <row r="59" spans="2:3" x14ac:dyDescent="0.2">
      <c r="B59" s="26" t="s">
        <v>110</v>
      </c>
      <c r="C59" s="19">
        <v>451700.76999999973</v>
      </c>
    </row>
    <row r="60" spans="2:3" x14ac:dyDescent="0.2">
      <c r="B60" s="26" t="s">
        <v>68</v>
      </c>
      <c r="C60" s="19">
        <v>122009.01000000001</v>
      </c>
    </row>
    <row r="61" spans="2:3" x14ac:dyDescent="0.2">
      <c r="B61" s="20" t="s">
        <v>52</v>
      </c>
      <c r="C61" s="18">
        <f>SUM(C62:C63)</f>
        <v>3030223.88</v>
      </c>
    </row>
    <row r="62" spans="2:3" x14ac:dyDescent="0.2">
      <c r="B62" s="26" t="s">
        <v>52</v>
      </c>
      <c r="C62" s="19">
        <v>2764583.9699999997</v>
      </c>
    </row>
    <row r="63" spans="2:3" x14ac:dyDescent="0.2">
      <c r="B63" s="26" t="s">
        <v>111</v>
      </c>
      <c r="C63" s="19">
        <v>265639.90999999997</v>
      </c>
    </row>
    <row r="64" spans="2:3" x14ac:dyDescent="0.2">
      <c r="B64" s="20" t="s">
        <v>65</v>
      </c>
      <c r="C64" s="18">
        <f>SUM(C65:C66)</f>
        <v>187559.7</v>
      </c>
    </row>
    <row r="65" spans="2:3" x14ac:dyDescent="0.2">
      <c r="B65" s="26" t="s">
        <v>66</v>
      </c>
      <c r="C65" s="19">
        <v>131790.58000000002</v>
      </c>
    </row>
    <row r="66" spans="2:3" x14ac:dyDescent="0.2">
      <c r="B66" s="26" t="s">
        <v>65</v>
      </c>
      <c r="C66" s="19">
        <v>55769.12000000001</v>
      </c>
    </row>
    <row r="67" spans="2:3" x14ac:dyDescent="0.2">
      <c r="B67" s="20" t="s">
        <v>8</v>
      </c>
      <c r="C67" s="18">
        <f>SUM(C68:C71)</f>
        <v>516056.7</v>
      </c>
    </row>
    <row r="68" spans="2:3" x14ac:dyDescent="0.2">
      <c r="B68" s="26" t="s">
        <v>112</v>
      </c>
      <c r="C68" s="19">
        <v>346849.75</v>
      </c>
    </row>
    <row r="69" spans="2:3" x14ac:dyDescent="0.2">
      <c r="B69" s="26" t="s">
        <v>53</v>
      </c>
      <c r="C69" s="19">
        <v>20923.489999999998</v>
      </c>
    </row>
    <row r="70" spans="2:3" x14ac:dyDescent="0.2">
      <c r="B70" s="26" t="s">
        <v>43</v>
      </c>
      <c r="C70" s="19">
        <v>71415.83</v>
      </c>
    </row>
    <row r="71" spans="2:3" x14ac:dyDescent="0.2">
      <c r="B71" s="26" t="s">
        <v>54</v>
      </c>
      <c r="C71" s="19">
        <v>76867.62999999999</v>
      </c>
    </row>
    <row r="72" spans="2:3" x14ac:dyDescent="0.2">
      <c r="B72" s="20" t="s">
        <v>3</v>
      </c>
      <c r="C72" s="18">
        <f>SUM(C73:C75)</f>
        <v>1140083.7000000002</v>
      </c>
    </row>
    <row r="73" spans="2:3" x14ac:dyDescent="0.2">
      <c r="B73" s="26" t="s">
        <v>22</v>
      </c>
      <c r="C73" s="19">
        <v>402125.35000000003</v>
      </c>
    </row>
    <row r="74" spans="2:3" x14ac:dyDescent="0.2">
      <c r="B74" s="26" t="s">
        <v>113</v>
      </c>
      <c r="C74" s="19">
        <v>652089.86000000022</v>
      </c>
    </row>
    <row r="75" spans="2:3" ht="13.5" thickBot="1" x14ac:dyDescent="0.25">
      <c r="B75" s="26" t="s">
        <v>3</v>
      </c>
      <c r="C75" s="19">
        <v>85868.489999999991</v>
      </c>
    </row>
    <row r="76" spans="2:3" ht="13.5" thickBot="1" x14ac:dyDescent="0.25">
      <c r="B76" s="15" t="s">
        <v>9</v>
      </c>
      <c r="C76" s="16">
        <f>+C77+C79+C81+C83+C85+C87</f>
        <v>525015.22</v>
      </c>
    </row>
    <row r="77" spans="2:3" x14ac:dyDescent="0.2">
      <c r="B77" s="17" t="s">
        <v>38</v>
      </c>
      <c r="C77" s="29">
        <f>+C78</f>
        <v>86688.36</v>
      </c>
    </row>
    <row r="78" spans="2:3" x14ac:dyDescent="0.2">
      <c r="B78" s="26" t="s">
        <v>30</v>
      </c>
      <c r="C78" s="19">
        <v>86688.36</v>
      </c>
    </row>
    <row r="79" spans="2:3" x14ac:dyDescent="0.2">
      <c r="B79" s="20" t="s">
        <v>50</v>
      </c>
      <c r="C79" s="18">
        <f>+C80</f>
        <v>244097.13</v>
      </c>
    </row>
    <row r="80" spans="2:3" x14ac:dyDescent="0.2">
      <c r="B80" s="26" t="s">
        <v>70</v>
      </c>
      <c r="C80" s="19">
        <v>244097.13</v>
      </c>
    </row>
    <row r="81" spans="2:3" x14ac:dyDescent="0.2">
      <c r="B81" s="20" t="s">
        <v>29</v>
      </c>
      <c r="C81" s="18">
        <f>+C82</f>
        <v>76640.759999999995</v>
      </c>
    </row>
    <row r="82" spans="2:3" x14ac:dyDescent="0.2">
      <c r="B82" s="26" t="s">
        <v>41</v>
      </c>
      <c r="C82" s="19">
        <v>76640.759999999995</v>
      </c>
    </row>
    <row r="83" spans="2:3" x14ac:dyDescent="0.2">
      <c r="B83" s="20" t="s">
        <v>72</v>
      </c>
      <c r="C83" s="18">
        <f>+C84</f>
        <v>38349.449999999997</v>
      </c>
    </row>
    <row r="84" spans="2:3" x14ac:dyDescent="0.2">
      <c r="B84" s="26" t="s">
        <v>73</v>
      </c>
      <c r="C84" s="19">
        <v>38349.449999999997</v>
      </c>
    </row>
    <row r="85" spans="2:3" x14ac:dyDescent="0.2">
      <c r="B85" s="20" t="s">
        <v>10</v>
      </c>
      <c r="C85" s="18">
        <f>+C86</f>
        <v>8632.61</v>
      </c>
    </row>
    <row r="86" spans="2:3" x14ac:dyDescent="0.2">
      <c r="B86" s="26" t="s">
        <v>10</v>
      </c>
      <c r="C86" s="19">
        <v>8632.61</v>
      </c>
    </row>
    <row r="87" spans="2:3" x14ac:dyDescent="0.2">
      <c r="B87" s="20" t="s">
        <v>12</v>
      </c>
      <c r="C87" s="18">
        <f>+SUM(C88:C89)</f>
        <v>70606.90999999996</v>
      </c>
    </row>
    <row r="88" spans="2:3" x14ac:dyDescent="0.2">
      <c r="B88" s="26" t="s">
        <v>40</v>
      </c>
      <c r="C88" s="19">
        <v>2547.8100000000004</v>
      </c>
    </row>
    <row r="89" spans="2:3" ht="13.5" thickBot="1" x14ac:dyDescent="0.25">
      <c r="B89" s="27" t="s">
        <v>12</v>
      </c>
      <c r="C89" s="28">
        <v>68059.099999999962</v>
      </c>
    </row>
    <row r="90" spans="2:3" ht="13.5" thickBot="1" x14ac:dyDescent="0.25">
      <c r="B90" s="15" t="s">
        <v>13</v>
      </c>
      <c r="C90" s="16">
        <f>+C91+C93+C99+C101+C105</f>
        <v>3564504.7900000005</v>
      </c>
    </row>
    <row r="91" spans="2:3" x14ac:dyDescent="0.2">
      <c r="B91" s="20" t="s">
        <v>31</v>
      </c>
      <c r="C91" s="18">
        <f>+C92</f>
        <v>1799703.0200000005</v>
      </c>
    </row>
    <row r="92" spans="2:3" x14ac:dyDescent="0.2">
      <c r="B92" s="26" t="s">
        <v>31</v>
      </c>
      <c r="C92" s="19">
        <v>1799703.0200000005</v>
      </c>
    </row>
    <row r="93" spans="2:3" x14ac:dyDescent="0.2">
      <c r="B93" s="25" t="s">
        <v>14</v>
      </c>
      <c r="C93" s="18">
        <f>SUM(C94:C98)</f>
        <v>921789.2</v>
      </c>
    </row>
    <row r="94" spans="2:3" x14ac:dyDescent="0.2">
      <c r="B94" s="26" t="s">
        <v>125</v>
      </c>
      <c r="C94" s="19">
        <v>108084.55</v>
      </c>
    </row>
    <row r="95" spans="2:3" x14ac:dyDescent="0.2">
      <c r="B95" s="26" t="s">
        <v>16</v>
      </c>
      <c r="C95" s="19">
        <v>556804.52999999991</v>
      </c>
    </row>
    <row r="96" spans="2:3" x14ac:dyDescent="0.2">
      <c r="B96" s="26" t="s">
        <v>126</v>
      </c>
      <c r="C96" s="19">
        <v>172262.67999999996</v>
      </c>
    </row>
    <row r="97" spans="2:3" x14ac:dyDescent="0.2">
      <c r="B97" s="26" t="s">
        <v>32</v>
      </c>
      <c r="C97" s="19">
        <v>14632.91</v>
      </c>
    </row>
    <row r="98" spans="2:3" x14ac:dyDescent="0.2">
      <c r="B98" s="26" t="s">
        <v>91</v>
      </c>
      <c r="C98" s="19">
        <v>70004.53</v>
      </c>
    </row>
    <row r="99" spans="2:3" x14ac:dyDescent="0.2">
      <c r="B99" s="25" t="s">
        <v>81</v>
      </c>
      <c r="C99" s="18">
        <f>+C100</f>
        <v>44665.46</v>
      </c>
    </row>
    <row r="100" spans="2:3" x14ac:dyDescent="0.2">
      <c r="B100" s="26" t="s">
        <v>86</v>
      </c>
      <c r="C100" s="19">
        <v>44665.46</v>
      </c>
    </row>
    <row r="101" spans="2:3" x14ac:dyDescent="0.2">
      <c r="B101" s="25" t="s">
        <v>55</v>
      </c>
      <c r="C101" s="18">
        <f>SUM(C102:C104)</f>
        <v>610443.75</v>
      </c>
    </row>
    <row r="102" spans="2:3" x14ac:dyDescent="0.2">
      <c r="B102" s="26" t="s">
        <v>88</v>
      </c>
      <c r="C102" s="19">
        <v>26996.71</v>
      </c>
    </row>
    <row r="103" spans="2:3" x14ac:dyDescent="0.2">
      <c r="B103" s="26" t="s">
        <v>80</v>
      </c>
      <c r="C103" s="19">
        <v>457117.21</v>
      </c>
    </row>
    <row r="104" spans="2:3" x14ac:dyDescent="0.2">
      <c r="B104" s="26" t="s">
        <v>79</v>
      </c>
      <c r="C104" s="19">
        <v>126329.83000000002</v>
      </c>
    </row>
    <row r="105" spans="2:3" x14ac:dyDescent="0.2">
      <c r="B105" s="25" t="s">
        <v>33</v>
      </c>
      <c r="C105" s="18">
        <f>+C106</f>
        <v>187903.36000000004</v>
      </c>
    </row>
    <row r="106" spans="2:3" ht="13.5" thickBot="1" x14ac:dyDescent="0.25">
      <c r="B106" s="26" t="s">
        <v>34</v>
      </c>
      <c r="C106" s="19">
        <v>187903.36000000004</v>
      </c>
    </row>
    <row r="107" spans="2:3" ht="13.5" thickBot="1" x14ac:dyDescent="0.25">
      <c r="B107" s="15" t="s">
        <v>82</v>
      </c>
      <c r="C107" s="16">
        <v>0</v>
      </c>
    </row>
    <row r="108" spans="2:3" ht="13.5" thickBot="1" x14ac:dyDescent="0.25">
      <c r="B108" s="21" t="s">
        <v>19</v>
      </c>
      <c r="C108" s="5">
        <f>+C12+C31+C48+C76+C90+C107</f>
        <v>34906174.524456106</v>
      </c>
    </row>
    <row r="109" spans="2:3" ht="13.5" thickBot="1" x14ac:dyDescent="0.25">
      <c r="B109" s="22" t="s">
        <v>18</v>
      </c>
      <c r="C109" s="7">
        <v>0</v>
      </c>
    </row>
    <row r="110" spans="2:3" ht="13.5" thickBot="1" x14ac:dyDescent="0.25">
      <c r="B110" s="8" t="s">
        <v>20</v>
      </c>
      <c r="C110" s="6">
        <f>+C108+C109</f>
        <v>34906174.524456106</v>
      </c>
    </row>
  </sheetData>
  <mergeCells count="5">
    <mergeCell ref="B5:C5"/>
    <mergeCell ref="B7:C7"/>
    <mergeCell ref="B9:C9"/>
    <mergeCell ref="B10:C10"/>
    <mergeCell ref="B8:C8"/>
  </mergeCells>
  <printOptions horizontalCentered="1"/>
  <pageMargins left="0.70866141732283472" right="0.70866141732283472" top="0.31496062992125984" bottom="0.31496062992125984" header="0.31496062992125984" footer="0.27559055118110237"/>
  <pageSetup orientation="portrait" r:id="rId1"/>
  <headerFooter>
    <oddFooter>&amp;R&amp;P/&amp;N</oddFooter>
  </headerFooter>
  <rowBreaks count="2" manualBreakCount="2">
    <brk id="47" min="1" max="2" man="1"/>
    <brk id="89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3"/>
    </row>
    <row r="5" spans="1:5" ht="15" customHeight="1" x14ac:dyDescent="0.2">
      <c r="B5" s="66" t="s">
        <v>87</v>
      </c>
      <c r="C5" s="66"/>
    </row>
    <row r="6" spans="1:5" ht="7.5" customHeight="1" x14ac:dyDescent="0.25">
      <c r="B6" s="11"/>
      <c r="C6" s="11"/>
    </row>
    <row r="7" spans="1:5" x14ac:dyDescent="0.2">
      <c r="B7" s="75" t="s">
        <v>127</v>
      </c>
      <c r="C7" s="75"/>
    </row>
    <row r="8" spans="1:5" ht="7.5" customHeight="1" x14ac:dyDescent="0.2">
      <c r="B8" s="12"/>
      <c r="C8" s="12"/>
    </row>
    <row r="9" spans="1:5" x14ac:dyDescent="0.2">
      <c r="B9" s="76" t="s">
        <v>129</v>
      </c>
      <c r="C9" s="76"/>
    </row>
    <row r="10" spans="1:5" ht="7.5" customHeight="1" thickBot="1" x14ac:dyDescent="0.25">
      <c r="B10" s="70"/>
      <c r="C10" s="70"/>
    </row>
    <row r="11" spans="1:5" ht="13.5" thickBot="1" x14ac:dyDescent="0.25">
      <c r="B11" s="13" t="s">
        <v>0</v>
      </c>
      <c r="C11" s="14" t="s">
        <v>15</v>
      </c>
      <c r="E11"/>
    </row>
    <row r="12" spans="1:5" ht="13.5" thickBot="1" x14ac:dyDescent="0.25">
      <c r="B12" s="15" t="s">
        <v>37</v>
      </c>
      <c r="C12" s="16">
        <f>+C13+C15+C17+C20+C26+C32+C34</f>
        <v>5629672.9999999991</v>
      </c>
      <c r="E12"/>
    </row>
    <row r="13" spans="1:5" x14ac:dyDescent="0.2">
      <c r="B13" s="20" t="s">
        <v>60</v>
      </c>
      <c r="C13" s="18">
        <f>+C14</f>
        <v>238585.91999999998</v>
      </c>
      <c r="E13"/>
    </row>
    <row r="14" spans="1:5" x14ac:dyDescent="0.2">
      <c r="B14" s="26" t="s">
        <v>60</v>
      </c>
      <c r="C14" s="19">
        <v>238585.91999999998</v>
      </c>
      <c r="E14"/>
    </row>
    <row r="15" spans="1:5" x14ac:dyDescent="0.2">
      <c r="B15" s="20" t="s">
        <v>83</v>
      </c>
      <c r="C15" s="18">
        <f>+C16</f>
        <v>640180.04000000015</v>
      </c>
      <c r="E15"/>
    </row>
    <row r="16" spans="1:5" x14ac:dyDescent="0.2">
      <c r="B16" s="26" t="s">
        <v>83</v>
      </c>
      <c r="C16" s="19">
        <v>640180.04000000015</v>
      </c>
      <c r="E16"/>
    </row>
    <row r="17" spans="2:5" x14ac:dyDescent="0.2">
      <c r="B17" s="20" t="s">
        <v>1</v>
      </c>
      <c r="C17" s="18">
        <f>+SUM(C18:C19)</f>
        <v>328877.80000000005</v>
      </c>
      <c r="E17"/>
    </row>
    <row r="18" spans="2:5" x14ac:dyDescent="0.2">
      <c r="B18" s="26" t="s">
        <v>56</v>
      </c>
      <c r="C18" s="19">
        <v>304292.80000000005</v>
      </c>
      <c r="E18"/>
    </row>
    <row r="19" spans="2:5" x14ac:dyDescent="0.2">
      <c r="B19" s="26" t="s">
        <v>42</v>
      </c>
      <c r="C19" s="19">
        <v>24585</v>
      </c>
      <c r="E19"/>
    </row>
    <row r="20" spans="2:5" x14ac:dyDescent="0.2">
      <c r="B20" s="20" t="s">
        <v>35</v>
      </c>
      <c r="C20" s="18">
        <f>SUM(C21:C25)</f>
        <v>2241327.54</v>
      </c>
      <c r="E20"/>
    </row>
    <row r="21" spans="2:5" x14ac:dyDescent="0.2">
      <c r="B21" s="26" t="s">
        <v>49</v>
      </c>
      <c r="C21" s="19">
        <v>569635.64999999979</v>
      </c>
      <c r="E21"/>
    </row>
    <row r="22" spans="2:5" x14ac:dyDescent="0.2">
      <c r="B22" s="26" t="s">
        <v>94</v>
      </c>
      <c r="C22" s="19">
        <v>211940.01</v>
      </c>
      <c r="E22"/>
    </row>
    <row r="23" spans="2:5" x14ac:dyDescent="0.2">
      <c r="B23" s="26" t="s">
        <v>58</v>
      </c>
      <c r="C23" s="19">
        <v>400761.32999999996</v>
      </c>
      <c r="E23"/>
    </row>
    <row r="24" spans="2:5" x14ac:dyDescent="0.2">
      <c r="B24" s="26" t="s">
        <v>36</v>
      </c>
      <c r="C24" s="19">
        <v>480032.64000000013</v>
      </c>
      <c r="E24"/>
    </row>
    <row r="25" spans="2:5" x14ac:dyDescent="0.2">
      <c r="B25" s="26" t="s">
        <v>57</v>
      </c>
      <c r="C25" s="19">
        <v>578957.91</v>
      </c>
      <c r="E25"/>
    </row>
    <row r="26" spans="2:5" x14ac:dyDescent="0.2">
      <c r="B26" s="20" t="s">
        <v>26</v>
      </c>
      <c r="C26" s="18">
        <f>SUM(C27:C31)</f>
        <v>938311.36999999988</v>
      </c>
      <c r="E26"/>
    </row>
    <row r="27" spans="2:5" x14ac:dyDescent="0.2">
      <c r="B27" s="26" t="s">
        <v>96</v>
      </c>
      <c r="C27" s="19">
        <v>86664.26</v>
      </c>
      <c r="E27"/>
    </row>
    <row r="28" spans="2:5" x14ac:dyDescent="0.2">
      <c r="B28" s="26" t="s">
        <v>99</v>
      </c>
      <c r="C28" s="19">
        <v>99976.879999999976</v>
      </c>
      <c r="E28"/>
    </row>
    <row r="29" spans="2:5" x14ac:dyDescent="0.2">
      <c r="B29" s="26" t="s">
        <v>39</v>
      </c>
      <c r="C29" s="19">
        <v>677435.32</v>
      </c>
    </row>
    <row r="30" spans="2:5" x14ac:dyDescent="0.2">
      <c r="B30" s="26" t="s">
        <v>100</v>
      </c>
      <c r="C30" s="19">
        <v>1333.33</v>
      </c>
    </row>
    <row r="31" spans="2:5" x14ac:dyDescent="0.2">
      <c r="B31" s="26" t="s">
        <v>59</v>
      </c>
      <c r="C31" s="19">
        <v>72901.58</v>
      </c>
    </row>
    <row r="32" spans="2:5" x14ac:dyDescent="0.2">
      <c r="B32" s="20" t="s">
        <v>27</v>
      </c>
      <c r="C32" s="18">
        <f>+C33</f>
        <v>534693.85000000009</v>
      </c>
    </row>
    <row r="33" spans="2:3" x14ac:dyDescent="0.2">
      <c r="B33" s="26" t="s">
        <v>101</v>
      </c>
      <c r="C33" s="19">
        <v>534693.85000000009</v>
      </c>
    </row>
    <row r="34" spans="2:3" x14ac:dyDescent="0.2">
      <c r="B34" s="20" t="s">
        <v>2</v>
      </c>
      <c r="C34" s="18">
        <f>+C35</f>
        <v>707696.47999999986</v>
      </c>
    </row>
    <row r="35" spans="2:3" ht="13.5" thickBot="1" x14ac:dyDescent="0.25">
      <c r="B35" s="26" t="s">
        <v>2</v>
      </c>
      <c r="C35" s="19">
        <v>707696.47999999986</v>
      </c>
    </row>
    <row r="36" spans="2:3" ht="13.5" thickBot="1" x14ac:dyDescent="0.25">
      <c r="B36" s="15" t="s">
        <v>4</v>
      </c>
      <c r="C36" s="16">
        <f>+C37+C40+C43+C47</f>
        <v>12832702.930000007</v>
      </c>
    </row>
    <row r="37" spans="2:3" x14ac:dyDescent="0.2">
      <c r="B37" s="17" t="s">
        <v>46</v>
      </c>
      <c r="C37" s="29">
        <f>SUM(C38:C39)</f>
        <v>2352285.4199999995</v>
      </c>
    </row>
    <row r="38" spans="2:3" x14ac:dyDescent="0.2">
      <c r="B38" s="26" t="s">
        <v>102</v>
      </c>
      <c r="C38" s="19">
        <v>11555.55</v>
      </c>
    </row>
    <row r="39" spans="2:3" x14ac:dyDescent="0.2">
      <c r="B39" s="26" t="s">
        <v>84</v>
      </c>
      <c r="C39" s="19">
        <v>2340729.8699999996</v>
      </c>
    </row>
    <row r="40" spans="2:3" x14ac:dyDescent="0.2">
      <c r="B40" s="20" t="s">
        <v>75</v>
      </c>
      <c r="C40" s="18">
        <f>SUM(C41:C42)</f>
        <v>366039.75000000006</v>
      </c>
    </row>
    <row r="41" spans="2:3" x14ac:dyDescent="0.2">
      <c r="B41" s="26" t="s">
        <v>104</v>
      </c>
      <c r="C41" s="19">
        <v>83005.040000000023</v>
      </c>
    </row>
    <row r="42" spans="2:3" x14ac:dyDescent="0.2">
      <c r="B42" s="26" t="s">
        <v>76</v>
      </c>
      <c r="C42" s="19">
        <v>283034.71000000002</v>
      </c>
    </row>
    <row r="43" spans="2:3" x14ac:dyDescent="0.2">
      <c r="B43" s="20" t="s">
        <v>23</v>
      </c>
      <c r="C43" s="18">
        <f>SUM(C44:C46)</f>
        <v>6530974.9600000065</v>
      </c>
    </row>
    <row r="44" spans="2:3" x14ac:dyDescent="0.2">
      <c r="B44" s="26" t="s">
        <v>24</v>
      </c>
      <c r="C44" s="19">
        <v>5615223.5800000066</v>
      </c>
    </row>
    <row r="45" spans="2:3" x14ac:dyDescent="0.2">
      <c r="B45" s="26" t="s">
        <v>45</v>
      </c>
      <c r="C45" s="19">
        <v>530693.57999999984</v>
      </c>
    </row>
    <row r="46" spans="2:3" x14ac:dyDescent="0.2">
      <c r="B46" s="26" t="s">
        <v>25</v>
      </c>
      <c r="C46" s="19">
        <v>385057.8</v>
      </c>
    </row>
    <row r="47" spans="2:3" x14ac:dyDescent="0.2">
      <c r="B47" s="20" t="s">
        <v>5</v>
      </c>
      <c r="C47" s="18">
        <f>SUM(C48:C51)</f>
        <v>3583402.8</v>
      </c>
    </row>
    <row r="48" spans="2:3" x14ac:dyDescent="0.2">
      <c r="B48" s="26" t="s">
        <v>48</v>
      </c>
      <c r="C48" s="19">
        <v>1105057.08</v>
      </c>
    </row>
    <row r="49" spans="2:3" x14ac:dyDescent="0.2">
      <c r="B49" s="26" t="s">
        <v>77</v>
      </c>
      <c r="C49" s="19">
        <v>471168.46000000008</v>
      </c>
    </row>
    <row r="50" spans="2:3" x14ac:dyDescent="0.2">
      <c r="B50" s="26" t="s">
        <v>85</v>
      </c>
      <c r="C50" s="19">
        <v>1542123.7699999998</v>
      </c>
    </row>
    <row r="51" spans="2:3" ht="13.5" thickBot="1" x14ac:dyDescent="0.25">
      <c r="B51" s="27" t="s">
        <v>78</v>
      </c>
      <c r="C51" s="28">
        <v>465053.49000000005</v>
      </c>
    </row>
    <row r="52" spans="2:3" ht="13.5" thickBot="1" x14ac:dyDescent="0.25">
      <c r="B52" s="15" t="s">
        <v>6</v>
      </c>
      <c r="C52" s="16">
        <f>+C53+C60+C65+C67+C69+C72+C76</f>
        <v>12917614.849999998</v>
      </c>
    </row>
    <row r="53" spans="2:3" x14ac:dyDescent="0.2">
      <c r="B53" s="17" t="s">
        <v>7</v>
      </c>
      <c r="C53" s="29">
        <f>SUM(C54:C59)</f>
        <v>4246628.33</v>
      </c>
    </row>
    <row r="54" spans="2:3" x14ac:dyDescent="0.2">
      <c r="B54" s="26" t="s">
        <v>107</v>
      </c>
      <c r="C54" s="19">
        <v>123103.01</v>
      </c>
    </row>
    <row r="55" spans="2:3" x14ac:dyDescent="0.2">
      <c r="B55" s="26" t="s">
        <v>7</v>
      </c>
      <c r="C55" s="19">
        <v>211198.61999999997</v>
      </c>
    </row>
    <row r="56" spans="2:3" x14ac:dyDescent="0.2">
      <c r="B56" s="26" t="s">
        <v>17</v>
      </c>
      <c r="C56" s="19">
        <v>1933437.7100000007</v>
      </c>
    </row>
    <row r="57" spans="2:3" x14ac:dyDescent="0.2">
      <c r="B57" s="26" t="s">
        <v>63</v>
      </c>
      <c r="C57" s="19">
        <v>948117.72</v>
      </c>
    </row>
    <row r="58" spans="2:3" x14ac:dyDescent="0.2">
      <c r="B58" s="26" t="s">
        <v>64</v>
      </c>
      <c r="C58" s="19">
        <v>722656.60999999952</v>
      </c>
    </row>
    <row r="59" spans="2:3" x14ac:dyDescent="0.2">
      <c r="B59" s="26" t="s">
        <v>108</v>
      </c>
      <c r="C59" s="19">
        <v>308114.65999999997</v>
      </c>
    </row>
    <row r="60" spans="2:3" x14ac:dyDescent="0.2">
      <c r="B60" s="20" t="s">
        <v>67</v>
      </c>
      <c r="C60" s="18">
        <f>SUM(C61:C64)</f>
        <v>452700.41000000009</v>
      </c>
    </row>
    <row r="61" spans="2:3" x14ac:dyDescent="0.2">
      <c r="B61" s="26" t="s">
        <v>69</v>
      </c>
      <c r="C61" s="19">
        <v>57012.43</v>
      </c>
    </row>
    <row r="62" spans="2:3" x14ac:dyDescent="0.2">
      <c r="B62" s="26" t="s">
        <v>109</v>
      </c>
      <c r="C62" s="19">
        <v>289791.16000000009</v>
      </c>
    </row>
    <row r="63" spans="2:3" x14ac:dyDescent="0.2">
      <c r="B63" s="26" t="s">
        <v>110</v>
      </c>
      <c r="C63" s="19">
        <v>24521.950000000004</v>
      </c>
    </row>
    <row r="64" spans="2:3" x14ac:dyDescent="0.2">
      <c r="B64" s="26" t="s">
        <v>68</v>
      </c>
      <c r="C64" s="19">
        <v>81374.87</v>
      </c>
    </row>
    <row r="65" spans="2:3" x14ac:dyDescent="0.2">
      <c r="B65" s="20" t="s">
        <v>52</v>
      </c>
      <c r="C65" s="18">
        <f>+C66</f>
        <v>3005902.9999999986</v>
      </c>
    </row>
    <row r="66" spans="2:3" x14ac:dyDescent="0.2">
      <c r="B66" s="26" t="s">
        <v>52</v>
      </c>
      <c r="C66" s="19">
        <v>3005902.9999999986</v>
      </c>
    </row>
    <row r="67" spans="2:3" x14ac:dyDescent="0.2">
      <c r="B67" s="20" t="s">
        <v>61</v>
      </c>
      <c r="C67" s="18">
        <f>+C68</f>
        <v>253833.32999999996</v>
      </c>
    </row>
    <row r="68" spans="2:3" x14ac:dyDescent="0.2">
      <c r="B68" s="26" t="s">
        <v>62</v>
      </c>
      <c r="C68" s="19">
        <v>253833.32999999996</v>
      </c>
    </row>
    <row r="69" spans="2:3" x14ac:dyDescent="0.2">
      <c r="B69" s="20" t="s">
        <v>65</v>
      </c>
      <c r="C69" s="18">
        <f>SUM(C70:C71)</f>
        <v>522777.8600000001</v>
      </c>
    </row>
    <row r="70" spans="2:3" x14ac:dyDescent="0.2">
      <c r="B70" s="26" t="s">
        <v>66</v>
      </c>
      <c r="C70" s="19">
        <v>71553.660000000018</v>
      </c>
    </row>
    <row r="71" spans="2:3" x14ac:dyDescent="0.2">
      <c r="B71" s="26" t="s">
        <v>65</v>
      </c>
      <c r="C71" s="19">
        <v>451224.20000000007</v>
      </c>
    </row>
    <row r="72" spans="2:3" x14ac:dyDescent="0.2">
      <c r="B72" s="20" t="s">
        <v>8</v>
      </c>
      <c r="C72" s="18">
        <f>SUM(C73:C75)</f>
        <v>1686829.65</v>
      </c>
    </row>
    <row r="73" spans="2:3" x14ac:dyDescent="0.2">
      <c r="B73" s="26" t="s">
        <v>112</v>
      </c>
      <c r="C73" s="19">
        <v>73974.880000000005</v>
      </c>
    </row>
    <row r="74" spans="2:3" x14ac:dyDescent="0.2">
      <c r="B74" s="26" t="s">
        <v>43</v>
      </c>
      <c r="C74" s="19">
        <v>419569.40999999986</v>
      </c>
    </row>
    <row r="75" spans="2:3" x14ac:dyDescent="0.2">
      <c r="B75" s="26" t="s">
        <v>54</v>
      </c>
      <c r="C75" s="19">
        <v>1193285.3600000001</v>
      </c>
    </row>
    <row r="76" spans="2:3" x14ac:dyDescent="0.2">
      <c r="B76" s="20" t="s">
        <v>3</v>
      </c>
      <c r="C76" s="18">
        <f>SUM(C77:C79)</f>
        <v>2748942.2699999991</v>
      </c>
    </row>
    <row r="77" spans="2:3" x14ac:dyDescent="0.2">
      <c r="B77" s="26" t="s">
        <v>22</v>
      </c>
      <c r="C77" s="19">
        <v>989416.52000000048</v>
      </c>
    </row>
    <row r="78" spans="2:3" x14ac:dyDescent="0.2">
      <c r="B78" s="26" t="s">
        <v>113</v>
      </c>
      <c r="C78" s="19">
        <v>1171272.6299999985</v>
      </c>
    </row>
    <row r="79" spans="2:3" ht="13.5" thickBot="1" x14ac:dyDescent="0.25">
      <c r="B79" s="27" t="s">
        <v>3</v>
      </c>
      <c r="C79" s="28">
        <v>588253.12000000023</v>
      </c>
    </row>
    <row r="80" spans="2:3" ht="13.5" thickBot="1" x14ac:dyDescent="0.25">
      <c r="B80" s="15" t="s">
        <v>9</v>
      </c>
      <c r="C80" s="16">
        <f>+C81+C84+C87+C90+C92+C97+C100</f>
        <v>3108136.5700000008</v>
      </c>
    </row>
    <row r="81" spans="2:3" x14ac:dyDescent="0.2">
      <c r="B81" s="20" t="s">
        <v>38</v>
      </c>
      <c r="C81" s="18">
        <f>+SUM(C82:C83)</f>
        <v>645188.27999999991</v>
      </c>
    </row>
    <row r="82" spans="2:3" x14ac:dyDescent="0.2">
      <c r="B82" s="26" t="s">
        <v>114</v>
      </c>
      <c r="C82" s="19">
        <v>17042.739999999998</v>
      </c>
    </row>
    <row r="83" spans="2:3" x14ac:dyDescent="0.2">
      <c r="B83" s="26" t="s">
        <v>30</v>
      </c>
      <c r="C83" s="19">
        <v>628145.53999999992</v>
      </c>
    </row>
    <row r="84" spans="2:3" x14ac:dyDescent="0.2">
      <c r="B84" s="20" t="s">
        <v>50</v>
      </c>
      <c r="C84" s="18">
        <f>SUM(C85:C86)</f>
        <v>344975.68999999994</v>
      </c>
    </row>
    <row r="85" spans="2:3" x14ac:dyDescent="0.2">
      <c r="B85" s="26" t="s">
        <v>70</v>
      </c>
      <c r="C85" s="19">
        <v>201692.16</v>
      </c>
    </row>
    <row r="86" spans="2:3" x14ac:dyDescent="0.2">
      <c r="B86" s="26" t="s">
        <v>71</v>
      </c>
      <c r="C86" s="19">
        <v>143283.52999999997</v>
      </c>
    </row>
    <row r="87" spans="2:3" x14ac:dyDescent="0.2">
      <c r="B87" s="20" t="s">
        <v>29</v>
      </c>
      <c r="C87" s="18">
        <f>SUM(C88:C89)</f>
        <v>643797.81000000052</v>
      </c>
    </row>
    <row r="88" spans="2:3" x14ac:dyDescent="0.2">
      <c r="B88" s="26" t="s">
        <v>74</v>
      </c>
      <c r="C88" s="19">
        <v>35778.730000000003</v>
      </c>
    </row>
    <row r="89" spans="2:3" x14ac:dyDescent="0.2">
      <c r="B89" s="26" t="s">
        <v>41</v>
      </c>
      <c r="C89" s="19">
        <v>608019.08000000054</v>
      </c>
    </row>
    <row r="90" spans="2:3" x14ac:dyDescent="0.2">
      <c r="B90" s="20" t="s">
        <v>72</v>
      </c>
      <c r="C90" s="18">
        <f>+C91</f>
        <v>452369.25000000035</v>
      </c>
    </row>
    <row r="91" spans="2:3" x14ac:dyDescent="0.2">
      <c r="B91" s="26" t="s">
        <v>73</v>
      </c>
      <c r="C91" s="19">
        <v>452369.25000000035</v>
      </c>
    </row>
    <row r="92" spans="2:3" x14ac:dyDescent="0.2">
      <c r="B92" s="20" t="s">
        <v>10</v>
      </c>
      <c r="C92" s="18">
        <f>SUM(C93:C96)</f>
        <v>431791.32000000007</v>
      </c>
    </row>
    <row r="93" spans="2:3" x14ac:dyDescent="0.2">
      <c r="B93" s="26" t="s">
        <v>115</v>
      </c>
      <c r="C93" s="19">
        <v>28450.11</v>
      </c>
    </row>
    <row r="94" spans="2:3" x14ac:dyDescent="0.2">
      <c r="B94" s="26" t="s">
        <v>10</v>
      </c>
      <c r="C94" s="19">
        <v>252665.74000000008</v>
      </c>
    </row>
    <row r="95" spans="2:3" x14ac:dyDescent="0.2">
      <c r="B95" s="26" t="s">
        <v>116</v>
      </c>
      <c r="C95" s="19">
        <v>10726.609999999999</v>
      </c>
    </row>
    <row r="96" spans="2:3" x14ac:dyDescent="0.2">
      <c r="B96" s="26" t="s">
        <v>44</v>
      </c>
      <c r="C96" s="19">
        <v>139948.86000000002</v>
      </c>
    </row>
    <row r="97" spans="2:3" x14ac:dyDescent="0.2">
      <c r="B97" s="20" t="s">
        <v>11</v>
      </c>
      <c r="C97" s="18">
        <f>SUM(C98:C99)</f>
        <v>69158.69</v>
      </c>
    </row>
    <row r="98" spans="2:3" x14ac:dyDescent="0.2">
      <c r="B98" s="26" t="s">
        <v>118</v>
      </c>
      <c r="C98" s="19">
        <v>46824.77</v>
      </c>
    </row>
    <row r="99" spans="2:3" x14ac:dyDescent="0.2">
      <c r="B99" s="26" t="s">
        <v>119</v>
      </c>
      <c r="C99" s="19">
        <v>22333.920000000002</v>
      </c>
    </row>
    <row r="100" spans="2:3" x14ac:dyDescent="0.2">
      <c r="B100" s="20" t="s">
        <v>12</v>
      </c>
      <c r="C100" s="18">
        <f>SUM(C101:C108)</f>
        <v>520855.53000000009</v>
      </c>
    </row>
    <row r="101" spans="2:3" x14ac:dyDescent="0.2">
      <c r="B101" s="26" t="s">
        <v>90</v>
      </c>
      <c r="C101" s="19">
        <v>88877.92</v>
      </c>
    </row>
    <row r="102" spans="2:3" x14ac:dyDescent="0.2">
      <c r="B102" s="26" t="s">
        <v>120</v>
      </c>
      <c r="C102" s="19">
        <v>21678.14</v>
      </c>
    </row>
    <row r="103" spans="2:3" x14ac:dyDescent="0.2">
      <c r="B103" s="26" t="s">
        <v>121</v>
      </c>
      <c r="C103" s="19">
        <v>23271.840000000004</v>
      </c>
    </row>
    <row r="104" spans="2:3" x14ac:dyDescent="0.2">
      <c r="B104" s="26" t="s">
        <v>122</v>
      </c>
      <c r="C104" s="19">
        <v>85007.660000000018</v>
      </c>
    </row>
    <row r="105" spans="2:3" x14ac:dyDescent="0.2">
      <c r="B105" s="26" t="s">
        <v>123</v>
      </c>
      <c r="C105" s="19">
        <v>2053.34</v>
      </c>
    </row>
    <row r="106" spans="2:3" x14ac:dyDescent="0.2">
      <c r="B106" s="26" t="s">
        <v>40</v>
      </c>
      <c r="C106" s="19">
        <v>22321.78</v>
      </c>
    </row>
    <row r="107" spans="2:3" x14ac:dyDescent="0.2">
      <c r="B107" s="26" t="s">
        <v>12</v>
      </c>
      <c r="C107" s="19">
        <v>209250.90000000005</v>
      </c>
    </row>
    <row r="108" spans="2:3" ht="13.5" thickBot="1" x14ac:dyDescent="0.25">
      <c r="B108" s="26" t="s">
        <v>124</v>
      </c>
      <c r="C108" s="19">
        <v>68393.95</v>
      </c>
    </row>
    <row r="109" spans="2:3" ht="13.5" thickBot="1" x14ac:dyDescent="0.25">
      <c r="B109" s="15" t="s">
        <v>13</v>
      </c>
      <c r="C109" s="16">
        <f>+C110+C112+C118+C120+C124</f>
        <v>3613521.86</v>
      </c>
    </row>
    <row r="110" spans="2:3" x14ac:dyDescent="0.2">
      <c r="B110" s="20" t="s">
        <v>31</v>
      </c>
      <c r="C110" s="18">
        <v>1090276.8899999994</v>
      </c>
    </row>
    <row r="111" spans="2:3" x14ac:dyDescent="0.2">
      <c r="B111" s="26" t="s">
        <v>31</v>
      </c>
      <c r="C111" s="19">
        <v>1090276.8899999994</v>
      </c>
    </row>
    <row r="112" spans="2:3" x14ac:dyDescent="0.2">
      <c r="B112" s="20" t="s">
        <v>14</v>
      </c>
      <c r="C112" s="18">
        <v>1104575.5499999998</v>
      </c>
    </row>
    <row r="113" spans="2:3" x14ac:dyDescent="0.2">
      <c r="B113" s="26" t="s">
        <v>125</v>
      </c>
      <c r="C113" s="19">
        <v>135125.43999999997</v>
      </c>
    </row>
    <row r="114" spans="2:3" x14ac:dyDescent="0.2">
      <c r="B114" s="26" t="s">
        <v>16</v>
      </c>
      <c r="C114" s="19">
        <v>297495.2699999999</v>
      </c>
    </row>
    <row r="115" spans="2:3" x14ac:dyDescent="0.2">
      <c r="B115" s="26" t="s">
        <v>126</v>
      </c>
      <c r="C115" s="19">
        <v>45251.15</v>
      </c>
    </row>
    <row r="116" spans="2:3" x14ac:dyDescent="0.2">
      <c r="B116" s="26" t="s">
        <v>32</v>
      </c>
      <c r="C116" s="19">
        <v>603634.56999999972</v>
      </c>
    </row>
    <row r="117" spans="2:3" x14ac:dyDescent="0.2">
      <c r="B117" s="26" t="s">
        <v>91</v>
      </c>
      <c r="C117" s="19">
        <v>23069.120000000003</v>
      </c>
    </row>
    <row r="118" spans="2:3" x14ac:dyDescent="0.2">
      <c r="B118" s="25" t="s">
        <v>81</v>
      </c>
      <c r="C118" s="18">
        <v>113813.52</v>
      </c>
    </row>
    <row r="119" spans="2:3" x14ac:dyDescent="0.2">
      <c r="B119" s="26" t="s">
        <v>86</v>
      </c>
      <c r="C119" s="19">
        <v>113813.52</v>
      </c>
    </row>
    <row r="120" spans="2:3" x14ac:dyDescent="0.2">
      <c r="B120" s="25" t="s">
        <v>55</v>
      </c>
      <c r="C120" s="18">
        <v>833002.16999999993</v>
      </c>
    </row>
    <row r="121" spans="2:3" x14ac:dyDescent="0.2">
      <c r="B121" s="26" t="s">
        <v>88</v>
      </c>
      <c r="C121" s="19">
        <v>315370.62000000005</v>
      </c>
    </row>
    <row r="122" spans="2:3" x14ac:dyDescent="0.2">
      <c r="B122" s="26" t="s">
        <v>80</v>
      </c>
      <c r="C122" s="19">
        <v>115534.37000000001</v>
      </c>
    </row>
    <row r="123" spans="2:3" x14ac:dyDescent="0.2">
      <c r="B123" s="26" t="s">
        <v>79</v>
      </c>
      <c r="C123" s="19">
        <v>402097.17999999993</v>
      </c>
    </row>
    <row r="124" spans="2:3" x14ac:dyDescent="0.2">
      <c r="B124" s="25" t="s">
        <v>33</v>
      </c>
      <c r="C124" s="18">
        <v>471853.73000000027</v>
      </c>
    </row>
    <row r="125" spans="2:3" ht="13.5" thickBot="1" x14ac:dyDescent="0.25">
      <c r="B125" s="26" t="s">
        <v>34</v>
      </c>
      <c r="C125" s="19">
        <v>471853.73000000027</v>
      </c>
    </row>
    <row r="126" spans="2:3" ht="13.5" thickBot="1" x14ac:dyDescent="0.25">
      <c r="B126" s="15" t="s">
        <v>82</v>
      </c>
      <c r="C126" s="16">
        <v>0</v>
      </c>
    </row>
    <row r="127" spans="2:3" ht="13.5" thickBot="1" x14ac:dyDescent="0.25">
      <c r="B127" s="21" t="s">
        <v>19</v>
      </c>
      <c r="C127" s="5">
        <f>+C12+C36+C52+C80+C109+C126</f>
        <v>38101649.210000008</v>
      </c>
    </row>
    <row r="128" spans="2:3" ht="13.5" thickBot="1" x14ac:dyDescent="0.25">
      <c r="B128" s="22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PC</vt:lpstr>
      <vt:lpstr>GL</vt:lpstr>
      <vt:lpstr>FONDO GL</vt:lpstr>
      <vt:lpstr>FONDO GL CDI</vt:lpstr>
      <vt:lpstr>FONDO MUTUAL</vt:lpstr>
      <vt:lpstr>RC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Edith Hernández González</cp:lastModifiedBy>
  <cp:lastPrinted>2019-07-29T17:05:02Z</cp:lastPrinted>
  <dcterms:created xsi:type="dcterms:W3CDTF">2008-10-13T19:04:10Z</dcterms:created>
  <dcterms:modified xsi:type="dcterms:W3CDTF">2019-07-29T17:05:33Z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-1332896668</vt:i4>
  </property>
  <property fmtid="{D5CDD505-2E9C-101B-9397-08002B2CF9AE}" pid="3" name="_NewReviewCycle">
    <vt:lpwstr/>
  </property>
  <property fmtid="{D5CDD505-2E9C-101B-9397-08002B2CF9AE}" pid="4" name="_EmailSubject">
    <vt:lpwstr>Archivos del segundo informe trimestral</vt:lpwstr>
  </property>
  <property fmtid="{D5CDD505-2E9C-101B-9397-08002B2CF9AE}" pid="5" name="_AuthorEmail">
    <vt:lpwstr>ehernandez@fnd.gob.mx</vt:lpwstr>
  </property>
  <property fmtid="{D5CDD505-2E9C-101B-9397-08002B2CF9AE}" pid="6" name="_AuthorEmailDisplayName">
    <vt:lpwstr>Edith Hernández González</vt:lpwstr>
  </property>
</Properties>
</file>