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Ehdz\resE\2019\SHCP\Informes Trimestrales\"/>
    </mc:Choice>
  </mc:AlternateContent>
  <bookViews>
    <workbookView xWindow="0" yWindow="285" windowWidth="15195" windowHeight="7755" activeTab="5"/>
  </bookViews>
  <sheets>
    <sheet name="PC" sheetId="31" r:id="rId1"/>
    <sheet name="GL" sheetId="23" r:id="rId2"/>
    <sheet name="RC" sheetId="27" r:id="rId3"/>
    <sheet name="FONDO GL" sheetId="24" r:id="rId4"/>
    <sheet name="FONDO GL CDI" sheetId="25" r:id="rId5"/>
    <sheet name="FONDO MUTUAL" sheetId="26" r:id="rId6"/>
    <sheet name="RC PROVISION" sheetId="29" state="hidden" r:id="rId7"/>
  </sheets>
  <externalReferences>
    <externalReference r:id="rId8"/>
  </externalReferences>
  <definedNames>
    <definedName name="_xlnm._FilterDatabase" localSheetId="0" hidden="1">PC!$B$12:$D$42</definedName>
    <definedName name="_xlnm.Print_Area" localSheetId="3">'FONDO GL'!$B$1:$C$29</definedName>
    <definedName name="_xlnm.Print_Area" localSheetId="4">'FONDO GL CDI'!$B$1:$C$29</definedName>
    <definedName name="_xlnm.Print_Area" localSheetId="5">'FONDO MUTUAL'!$B$1:$C$146</definedName>
    <definedName name="_xlnm.Print_Area" localSheetId="1">GL!$B$1:$C$22</definedName>
    <definedName name="_xlnm.Print_Area" localSheetId="0">PC!$B$1:$C$43</definedName>
    <definedName name="_xlnm.Print_Area" localSheetId="2">'RC'!$B$1:$C$94</definedName>
    <definedName name="_xlnm.Print_Area" localSheetId="6">'RC PROVISION'!$B$1:$C$129</definedName>
    <definedName name="FSD" localSheetId="4">'[1]Analitico Garantias Liquidas'!#REF!</definedName>
    <definedName name="FSD" localSheetId="0">'[1]Analitico Garantias Liquidas'!#REF!</definedName>
    <definedName name="FSD" localSheetId="6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0">'[1]Analitico Garantias Liquidas'!#REF!</definedName>
    <definedName name="Mensual_20_Analitico" localSheetId="6">'[1]Analitico Garantias Liquidas'!#REF!</definedName>
    <definedName name="Mensual_20_Analitico">'[1]Analitico Garantias Liquidas'!#REF!</definedName>
    <definedName name="_xlnm.Print_Titles" localSheetId="3">'FONDO GL'!$1:$11</definedName>
    <definedName name="_xlnm.Print_Titles" localSheetId="4">'FONDO GL CDI'!$1:$11</definedName>
    <definedName name="_xlnm.Print_Titles" localSheetId="5">'FONDO MUTUAL'!$1:$11</definedName>
    <definedName name="_xlnm.Print_Titles" localSheetId="1">GL!$1:$11</definedName>
    <definedName name="_xlnm.Print_Titles" localSheetId="2">'RC'!$1:$11</definedName>
    <definedName name="_xlnm.Print_Titles" localSheetId="6">'RC PROVISION'!$1:$11</definedName>
  </definedNames>
  <calcPr calcId="162913"/>
</workbook>
</file>

<file path=xl/calcChain.xml><?xml version="1.0" encoding="utf-8"?>
<calcChain xmlns="http://schemas.openxmlformats.org/spreadsheetml/2006/main">
  <c r="C140" i="26" l="1"/>
  <c r="C136" i="26"/>
  <c r="C134" i="26"/>
  <c r="C128" i="26"/>
  <c r="C126" i="26"/>
  <c r="C116" i="26"/>
  <c r="C114" i="26"/>
  <c r="C110" i="26"/>
  <c r="C104" i="26"/>
  <c r="C102" i="26"/>
  <c r="C99" i="26"/>
  <c r="C95" i="26"/>
  <c r="C92" i="26"/>
  <c r="C87" i="26"/>
  <c r="C82" i="26"/>
  <c r="C79" i="26"/>
  <c r="C77" i="26"/>
  <c r="C74" i="26"/>
  <c r="C69" i="26"/>
  <c r="C62" i="26"/>
  <c r="C50" i="26"/>
  <c r="C47" i="26"/>
  <c r="C43" i="26"/>
  <c r="C40" i="26"/>
  <c r="C37" i="26"/>
  <c r="C29" i="26"/>
  <c r="C21" i="26"/>
  <c r="C17" i="26"/>
  <c r="C15" i="26"/>
  <c r="C13" i="26"/>
  <c r="C75" i="27"/>
  <c r="C88" i="27"/>
  <c r="C85" i="27"/>
  <c r="C83" i="27"/>
  <c r="C78" i="27"/>
  <c r="C76" i="27"/>
  <c r="C71" i="27"/>
  <c r="C58" i="27" s="1"/>
  <c r="C91" i="27" s="1"/>
  <c r="C68" i="27"/>
  <c r="C66" i="27"/>
  <c r="C64" i="27"/>
  <c r="C61" i="27"/>
  <c r="C59" i="27"/>
  <c r="C42" i="27"/>
  <c r="C55" i="27"/>
  <c r="C53" i="27"/>
  <c r="C51" i="27"/>
  <c r="C47" i="27"/>
  <c r="C43" i="27"/>
  <c r="C26" i="27"/>
  <c r="C37" i="27"/>
  <c r="C33" i="27"/>
  <c r="C30" i="27"/>
  <c r="C27" i="27"/>
  <c r="C12" i="27"/>
  <c r="C21" i="27"/>
  <c r="C17" i="27"/>
  <c r="C15" i="27"/>
  <c r="C13" i="27"/>
  <c r="C18" i="23"/>
  <c r="C12" i="23"/>
  <c r="C16" i="23"/>
  <c r="C15" i="23" s="1"/>
  <c r="C13" i="23"/>
  <c r="C40" i="31"/>
  <c r="C36" i="31"/>
  <c r="C31" i="31"/>
  <c r="C26" i="31"/>
  <c r="C19" i="31"/>
  <c r="C13" i="31"/>
  <c r="C14" i="31"/>
  <c r="C37" i="31"/>
  <c r="C34" i="31"/>
  <c r="C32" i="31"/>
  <c r="C29" i="31"/>
  <c r="C27" i="31"/>
  <c r="C24" i="31"/>
  <c r="C22" i="31"/>
  <c r="C20" i="31" l="1"/>
  <c r="C17" i="31"/>
  <c r="C42" i="31" l="1"/>
  <c r="C24" i="25" l="1"/>
  <c r="C22" i="25" l="1"/>
  <c r="C21" i="25" l="1"/>
  <c r="C20" i="24" l="1"/>
  <c r="C15" i="24"/>
  <c r="B9" i="27" l="1"/>
  <c r="B9" i="24" s="1"/>
  <c r="B9" i="25" s="1"/>
  <c r="B9" i="26" s="1"/>
  <c r="C18" i="25" l="1"/>
  <c r="C55" i="26"/>
  <c r="C61" i="26" l="1"/>
  <c r="C42" i="26"/>
  <c r="C16" i="25" l="1"/>
  <c r="C15" i="25" s="1"/>
  <c r="C24" i="24"/>
  <c r="C23" i="24" s="1"/>
  <c r="C18" i="24"/>
  <c r="C17" i="24" s="1"/>
  <c r="C13" i="24"/>
  <c r="C12" i="24" s="1"/>
  <c r="C26" i="24" l="1"/>
  <c r="C13" i="25" l="1"/>
  <c r="C12" i="25" s="1"/>
  <c r="C100" i="29" l="1"/>
  <c r="C97" i="29"/>
  <c r="C92" i="29"/>
  <c r="C90" i="29"/>
  <c r="C87" i="29"/>
  <c r="C84" i="29"/>
  <c r="C81" i="29"/>
  <c r="C72" i="29"/>
  <c r="C69" i="29"/>
  <c r="C76" i="29"/>
  <c r="C67" i="29"/>
  <c r="C65" i="29"/>
  <c r="C60" i="29"/>
  <c r="C53" i="29"/>
  <c r="C52" i="29" s="1"/>
  <c r="C47" i="29"/>
  <c r="C43" i="29"/>
  <c r="C40" i="29"/>
  <c r="C37" i="29"/>
  <c r="C34" i="29"/>
  <c r="C32" i="29"/>
  <c r="C26" i="29"/>
  <c r="C20" i="29"/>
  <c r="C12" i="29" s="1"/>
  <c r="C17" i="29"/>
  <c r="C15" i="29"/>
  <c r="C13" i="29"/>
  <c r="C80" i="29" l="1"/>
  <c r="C109" i="29"/>
  <c r="C36" i="29"/>
  <c r="C127" i="29" l="1"/>
  <c r="C129" i="29" s="1"/>
  <c r="C26" i="25"/>
  <c r="C91" i="26" l="1"/>
  <c r="C125" i="26"/>
  <c r="C12" i="26"/>
  <c r="C28" i="25"/>
  <c r="C20" i="23"/>
  <c r="C143" i="26" l="1"/>
  <c r="C145" i="26" s="1"/>
  <c r="C28" i="24"/>
  <c r="C93" i="27"/>
</calcChain>
</file>

<file path=xl/sharedStrings.xml><?xml version="1.0" encoding="utf-8"?>
<sst xmlns="http://schemas.openxmlformats.org/spreadsheetml/2006/main" count="438" uniqueCount="134">
  <si>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</si>
  <si>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</si>
  <si>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</si>
  <si>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</si>
  <si>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</si>
  <si>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</si>
  <si>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</si>
  <si>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</si>
  <si>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</si>
  <si>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</si>
  <si>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</si>
  <si>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</si>
  <si>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</si>
  <si>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</si>
  <si>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</si>
  <si>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</si>
  <si>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</si>
  <si>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</si>
  <si>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</si>
  <si>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</si>
  <si>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</si>
  <si>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</si>
  <si>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</si>
  <si>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</si>
  <si>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</si>
  <si>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</si>
  <si>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</si>
  <si>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</si>
  <si>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</si>
  <si>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</si>
  <si>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</si>
  <si>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</si>
  <si>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</si>
  <si>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</si>
  <si>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</si>
  <si>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</si>
  <si>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</si>
  <si>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</si>
  <si>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</si>
  <si>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</si>
  <si>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</si>
  <si>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</si>
  <si>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</si>
  <si>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</si>
  <si>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</si>
  <si>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</si>
  <si>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</si>
  <si>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</si>
  <si>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</si>
  <si>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</si>
  <si>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</si>
  <si>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</si>
  <si>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</si>
  <si>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</si>
  <si>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</si>
  <si>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</si>
  <si>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</si>
  <si>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</si>
  <si>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</si>
  <si>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</si>
  <si>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</si>
  <si>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</si>
  <si>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</si>
  <si>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</si>
  <si>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</si>
  <si>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</si>
  <si>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</si>
  <si>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</si>
  <si>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</si>
  <si>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</si>
  <si>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</si>
  <si>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</si>
  <si>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</si>
  <si>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</si>
  <si>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</si>
  <si>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</si>
  <si>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</si>
  <si>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</si>
  <si>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</si>
  <si>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</si>
  <si>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</si>
  <si>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</si>
  <si>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</si>
  <si>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</si>
  <si>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</si>
  <si>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</si>
  <si>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</si>
  <si>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</si>
  <si>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</si>
  <si>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</si>
  <si>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</si>
  <si>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</si>
  <si>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</si>
  <si>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</si>
  <si>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</si>
  <si>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</si>
  <si>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</si>
  <si>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</si>
  <si>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</si>
  <si>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</si>
  <si>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</si>
  <si>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</si>
  <si>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</si>
  <si>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</si>
  <si>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</si>
  <si>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</si>
  <si>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</si>
  <si>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</si>
  <si>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</si>
  <si>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</si>
  <si>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</si>
  <si>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</si>
  <si>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</si>
  <si>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</si>
  <si>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</si>
  <si>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</si>
  <si>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</si>
  <si>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</si>
  <si>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</si>
  <si>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</si>
  <si>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</si>
  <si>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</si>
  <si>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</si>
  <si>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</si>
  <si>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</si>
  <si>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</si>
  <si>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</si>
  <si>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</si>
  <si>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GARANTIAS LIQUIDAS CAPITALIZABLES</t>
  </si>
  <si>
    <t>OCTUBRE - DICIEMBRE 2017</t>
  </si>
  <si>
    <t>AUTLAN</t>
  </si>
  <si>
    <t>Monto_Constituído</t>
  </si>
  <si>
    <t>PROGRAMA DE CAPACITACIÓN PARA PRODUCTORES E INTERMEDIARIOS FINANCIEROS RURALES</t>
  </si>
  <si>
    <t>ENERO -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</si>
</sst>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33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theme="0"/>
      <name val="Montserrat Light"/>
    </font>
    <font>
      <b/>
      <sz val="10"/>
      <name val="Montserrat Light"/>
    </font>
    <font>
      <b/>
      <sz val="11"/>
      <color theme="1"/>
      <name val="Montserrat SemiBold"/>
    </font>
    <font>
      <sz val="10"/>
      <name val="Montserrat Light"/>
    </font>
    <font>
      <sz val="11"/>
      <color theme="1"/>
      <name val="Montserrat SemiBold"/>
    </font>
    <font>
      <sz val="11"/>
      <name val="Montserrat SemiBold"/>
    </font>
    <font>
      <sz val="10"/>
      <name val="Montserrat SemiBold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4C19C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82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43" fontId="4" fillId="25" borderId="16" xfId="262" applyFont="1" applyFill="1" applyBorder="1" applyAlignment="1">
      <alignment horizontal="center" vertical="center" wrapText="1"/>
    </xf>
    <xf numFmtId="0" fontId="25" fillId="0" borderId="0" xfId="323" applyFont="1"/>
    <xf numFmtId="0" fontId="26" fillId="26" borderId="0" xfId="0" applyFont="1" applyFill="1" applyBorder="1" applyAlignment="1">
      <alignment horizontal="center" vertical="center" wrapText="1"/>
    </xf>
    <xf numFmtId="0" fontId="27" fillId="25" borderId="13" xfId="323" applyFont="1" applyFill="1" applyBorder="1" applyAlignment="1"/>
    <xf numFmtId="44" fontId="27" fillId="25" borderId="13" xfId="323" applyNumberFormat="1" applyFont="1" applyFill="1" applyBorder="1" applyAlignment="1">
      <alignment horizontal="center" vertical="center" wrapText="1"/>
    </xf>
    <xf numFmtId="0" fontId="27" fillId="25" borderId="16" xfId="323" applyFont="1" applyFill="1" applyBorder="1" applyAlignment="1">
      <alignment horizontal="center"/>
    </xf>
    <xf numFmtId="43" fontId="27" fillId="25" borderId="17" xfId="262" applyFont="1" applyFill="1" applyBorder="1" applyAlignment="1">
      <alignment horizontal="center" vertical="center" wrapText="1"/>
    </xf>
    <xf numFmtId="0" fontId="29" fillId="25" borderId="17" xfId="323" applyFont="1" applyFill="1" applyBorder="1" applyAlignment="1">
      <alignment horizontal="right" indent="1"/>
    </xf>
    <xf numFmtId="43" fontId="29" fillId="25" borderId="17" xfId="262" applyFont="1" applyFill="1" applyBorder="1" applyAlignment="1">
      <alignment horizontal="center" vertical="center" wrapText="1"/>
    </xf>
    <xf numFmtId="0" fontId="27" fillId="25" borderId="11" xfId="323" applyFont="1" applyFill="1" applyBorder="1" applyAlignment="1">
      <alignment horizontal="center"/>
    </xf>
    <xf numFmtId="0" fontId="27" fillId="25" borderId="13" xfId="323" applyFont="1" applyFill="1" applyBorder="1" applyAlignment="1">
      <alignment horizontal="left"/>
    </xf>
    <xf numFmtId="44" fontId="27" fillId="25" borderId="13" xfId="323" applyNumberFormat="1" applyFont="1" applyFill="1" applyBorder="1" applyAlignment="1">
      <alignment horizontal="center" vertical="center"/>
    </xf>
    <xf numFmtId="0" fontId="29" fillId="25" borderId="15" xfId="323" applyFont="1" applyFill="1" applyBorder="1" applyAlignment="1">
      <alignment horizontal="left"/>
    </xf>
    <xf numFmtId="43" fontId="29" fillId="25" borderId="13" xfId="262" applyFont="1" applyFill="1" applyBorder="1" applyAlignment="1">
      <alignment horizontal="center" vertical="center"/>
    </xf>
    <xf numFmtId="0" fontId="27" fillId="0" borderId="13" xfId="323" applyFont="1" applyBorder="1" applyAlignment="1">
      <alignment horizontal="center"/>
    </xf>
    <xf numFmtId="164" fontId="27" fillId="0" borderId="14" xfId="323" applyNumberFormat="1" applyFont="1" applyBorder="1"/>
    <xf numFmtId="0" fontId="27" fillId="25" borderId="17" xfId="323" applyFont="1" applyFill="1" applyBorder="1" applyAlignment="1">
      <alignment horizontal="center"/>
    </xf>
    <xf numFmtId="0" fontId="29" fillId="25" borderId="11" xfId="323" applyFont="1" applyFill="1" applyBorder="1" applyAlignment="1">
      <alignment horizontal="right" indent="1"/>
    </xf>
    <xf numFmtId="43" fontId="27" fillId="25" borderId="16" xfId="262" applyFont="1" applyFill="1" applyBorder="1" applyAlignment="1">
      <alignment horizontal="center" vertical="center" wrapText="1"/>
    </xf>
    <xf numFmtId="0" fontId="29" fillId="25" borderId="15" xfId="323" applyFont="1" applyFill="1" applyBorder="1" applyAlignment="1">
      <alignment horizontal="right" indent="1"/>
    </xf>
    <xf numFmtId="43" fontId="29" fillId="25" borderId="18" xfId="262" applyFont="1" applyFill="1" applyBorder="1" applyAlignment="1">
      <alignment horizontal="center" vertical="center" wrapText="1"/>
    </xf>
    <xf numFmtId="44" fontId="29" fillId="25" borderId="13" xfId="323" applyNumberFormat="1" applyFont="1" applyFill="1" applyBorder="1" applyAlignment="1">
      <alignment horizontal="center" vertical="center"/>
    </xf>
    <xf numFmtId="0" fontId="29" fillId="25" borderId="13" xfId="323" applyFont="1" applyFill="1" applyBorder="1" applyAlignment="1">
      <alignment horizontal="left"/>
    </xf>
    <xf numFmtId="0" fontId="27" fillId="25" borderId="10" xfId="323" applyFont="1" applyFill="1" applyBorder="1" applyAlignment="1">
      <alignment horizontal="center"/>
    </xf>
    <xf numFmtId="164" fontId="2" fillId="0" borderId="0" xfId="323" applyNumberFormat="1" applyFont="1"/>
    <xf numFmtId="164" fontId="2" fillId="0" borderId="0" xfId="323" applyNumberFormat="1" applyFont="1" applyBorder="1"/>
    <xf numFmtId="0" fontId="2" fillId="0" borderId="0" xfId="323" applyFont="1" applyBorder="1"/>
    <xf numFmtId="0" fontId="4" fillId="0" borderId="0" xfId="323" applyFont="1" applyBorder="1"/>
    <xf numFmtId="164" fontId="5" fillId="0" borderId="0" xfId="323" applyNumberFormat="1" applyFont="1" applyBorder="1"/>
    <xf numFmtId="0" fontId="1" fillId="0" borderId="0" xfId="323" applyBorder="1"/>
    <xf numFmtId="0" fontId="6" fillId="0" borderId="0" xfId="323" applyFont="1" applyAlignment="1">
      <alignment horizontal="center" wrapText="1"/>
    </xf>
    <xf numFmtId="44" fontId="1" fillId="0" borderId="0" xfId="323" applyNumberFormat="1"/>
    <xf numFmtId="43" fontId="1" fillId="0" borderId="0" xfId="262" applyFont="1"/>
    <xf numFmtId="43" fontId="1" fillId="0" borderId="0" xfId="323" applyNumberFormat="1"/>
    <xf numFmtId="43" fontId="0" fillId="0" borderId="0" xfId="262" applyFont="1"/>
    <xf numFmtId="4" fontId="1" fillId="0" borderId="0" xfId="323" applyNumberFormat="1"/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/>
    </xf>
    <xf numFmtId="0" fontId="5" fillId="0" borderId="0" xfId="323" applyFont="1" applyAlignment="1">
      <alignment horizontal="center"/>
    </xf>
    <xf numFmtId="0" fontId="28" fillId="0" borderId="0" xfId="0" applyFont="1" applyBorder="1" applyAlignment="1">
      <alignment horizontal="left" wrapText="1"/>
    </xf>
    <xf numFmtId="0" fontId="4" fillId="0" borderId="19" xfId="323" applyFont="1" applyBorder="1" applyAlignment="1">
      <alignment horizontal="left" vertical="top" wrapText="1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  <xf numFmtId="164" fontId="27" fillId="0" borderId="20" xfId="323" applyNumberFormat="1" applyFont="1" applyBorder="1"/>
    <xf numFmtId="0" fontId="27" fillId="25" borderId="13" xfId="323" applyFont="1" applyFill="1" applyBorder="1" applyAlignment="1">
      <alignment horizontal="center"/>
    </xf>
    <xf numFmtId="0" fontId="30" fillId="0" borderId="0" xfId="0" applyFont="1" applyBorder="1" applyAlignment="1">
      <alignment horizontal="left" wrapText="1"/>
    </xf>
    <xf numFmtId="0" fontId="31" fillId="0" borderId="0" xfId="323" applyFont="1" applyBorder="1" applyAlignment="1">
      <alignment horizontal="center" wrapText="1"/>
    </xf>
    <xf numFmtId="0" fontId="30" fillId="0" borderId="0" xfId="0" applyFont="1" applyBorder="1" applyAlignment="1">
      <alignment horizontal="center"/>
    </xf>
    <xf numFmtId="0" fontId="32" fillId="0" borderId="0" xfId="323" applyFont="1" applyBorder="1" applyAlignment="1">
      <alignment horizontal="center" wrapText="1"/>
    </xf>
    <xf numFmtId="0" fontId="32" fillId="0" borderId="0" xfId="323" applyFont="1" applyAlignment="1">
      <alignment horizontal="center"/>
    </xf>
    <xf numFmtId="0" fontId="29" fillId="25" borderId="22" xfId="323" applyFont="1" applyFill="1" applyBorder="1" applyAlignment="1">
      <alignment horizontal="right" indent="1"/>
    </xf>
    <xf numFmtId="43" fontId="29" fillId="25" borderId="21" xfId="262" applyFont="1" applyFill="1" applyBorder="1" applyAlignment="1">
      <alignment horizontal="center" vertical="center" wrapText="1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1819275</xdr:colOff>
      <xdr:row>4</xdr:row>
      <xdr:rowOff>0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1525" y="0"/>
          <a:ext cx="180975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2533649</xdr:colOff>
      <xdr:row>0</xdr:row>
      <xdr:rowOff>38099</xdr:rowOff>
    </xdr:from>
    <xdr:to>
      <xdr:col>2</xdr:col>
      <xdr:colOff>1647825</xdr:colOff>
      <xdr:row>4</xdr:row>
      <xdr:rowOff>47624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95649" y="38099"/>
          <a:ext cx="1819276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1</xdr:col>
      <xdr:colOff>1838325</xdr:colOff>
      <xdr:row>4</xdr:row>
      <xdr:rowOff>28575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0575" y="28575"/>
          <a:ext cx="180975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2943224</xdr:colOff>
      <xdr:row>0</xdr:row>
      <xdr:rowOff>66674</xdr:rowOff>
    </xdr:from>
    <xdr:to>
      <xdr:col>2</xdr:col>
      <xdr:colOff>1695450</xdr:colOff>
      <xdr:row>4</xdr:row>
      <xdr:rowOff>76199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05224" y="66674"/>
          <a:ext cx="1819276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1828800</xdr:colOff>
      <xdr:row>4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1050" y="0"/>
          <a:ext cx="180975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2933699</xdr:colOff>
      <xdr:row>0</xdr:row>
      <xdr:rowOff>38099</xdr:rowOff>
    </xdr:from>
    <xdr:to>
      <xdr:col>2</xdr:col>
      <xdr:colOff>1590675</xdr:colOff>
      <xdr:row>4</xdr:row>
      <xdr:rowOff>47624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95699" y="38099"/>
          <a:ext cx="1819276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1809750</xdr:colOff>
      <xdr:row>4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0" y="0"/>
          <a:ext cx="180975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2914649</xdr:colOff>
      <xdr:row>0</xdr:row>
      <xdr:rowOff>38099</xdr:rowOff>
    </xdr:from>
    <xdr:to>
      <xdr:col>2</xdr:col>
      <xdr:colOff>1666875</xdr:colOff>
      <xdr:row>4</xdr:row>
      <xdr:rowOff>47624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76649" y="38099"/>
          <a:ext cx="1819276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1809750</xdr:colOff>
      <xdr:row>4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0" y="0"/>
          <a:ext cx="1809750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2914649</xdr:colOff>
      <xdr:row>0</xdr:row>
      <xdr:rowOff>38099</xdr:rowOff>
    </xdr:from>
    <xdr:to>
      <xdr:col>2</xdr:col>
      <xdr:colOff>1666875</xdr:colOff>
      <xdr:row>4</xdr:row>
      <xdr:rowOff>47624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76649" y="38099"/>
          <a:ext cx="1819276" cy="657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218428</xdr:colOff>
      <xdr:row>0</xdr:row>
      <xdr:rowOff>0</xdr:rowOff>
    </xdr:from>
    <xdr:to>
      <xdr:col>1</xdr:col>
      <xdr:colOff>1905000</xdr:colOff>
      <xdr:row>3</xdr:row>
      <xdr:rowOff>152539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80428" y="0"/>
          <a:ext cx="1686572" cy="6383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66675</xdr:colOff>
      <xdr:row>0</xdr:row>
      <xdr:rowOff>38099</xdr:rowOff>
    </xdr:from>
    <xdr:to>
      <xdr:col>2</xdr:col>
      <xdr:colOff>1762125</xdr:colOff>
      <xdr:row>4</xdr:row>
      <xdr:rowOff>38100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95725" y="38099"/>
          <a:ext cx="1695450" cy="6477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zoomScaleNormal="100" workbookViewId="0">
      <selection activeCell="E21" sqref="E21"/>
    </sheetView>
  </sheetViews>
  <sheetFormatPr baseColWidth="10" defaultRowHeight="12.75" x14ac:dyDescent="0.2"/>
  <cols>
    <col min="1" max="1" width="11.42578125" style="1"/>
    <col min="2" max="2" width="40.5703125" style="1" customWidth="1"/>
    <col min="3" max="3" width="24.85546875" style="61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7" x14ac:dyDescent="0.2">
      <c r="A1" s="3"/>
      <c r="B1" s="2"/>
      <c r="C1" s="54"/>
    </row>
    <row r="2" spans="1:7" x14ac:dyDescent="0.2">
      <c r="A2" s="3"/>
      <c r="B2" s="2"/>
      <c r="C2" s="54"/>
    </row>
    <row r="3" spans="1:7" x14ac:dyDescent="0.2">
      <c r="A3" s="3"/>
      <c r="B3" s="4"/>
      <c r="C3" s="55"/>
    </row>
    <row r="4" spans="1:7" x14ac:dyDescent="0.2">
      <c r="A4" s="56"/>
      <c r="B4" s="57"/>
      <c r="C4" s="58"/>
      <c r="D4" s="59"/>
    </row>
    <row r="5" spans="1:7" ht="39" customHeight="1" x14ac:dyDescent="0.35">
      <c r="A5" s="3"/>
      <c r="B5" s="69" t="s">
        <v>87</v>
      </c>
      <c r="C5" s="69"/>
    </row>
    <row r="6" spans="1:7" ht="18" x14ac:dyDescent="0.35">
      <c r="A6" s="3"/>
      <c r="B6" s="69"/>
      <c r="C6" s="69"/>
    </row>
    <row r="7" spans="1:7" ht="18" customHeight="1" x14ac:dyDescent="0.2">
      <c r="A7" s="3"/>
      <c r="B7" s="66" t="s">
        <v>132</v>
      </c>
      <c r="C7" s="66"/>
    </row>
    <row r="8" spans="1:7" ht="15.75" customHeight="1" x14ac:dyDescent="0.2">
      <c r="A8" s="3"/>
      <c r="B8" s="66"/>
      <c r="C8" s="66"/>
    </row>
    <row r="9" spans="1:7" x14ac:dyDescent="0.2">
      <c r="A9" s="3"/>
      <c r="B9" s="60"/>
      <c r="C9" s="60"/>
    </row>
    <row r="10" spans="1:7" ht="18" x14ac:dyDescent="0.35">
      <c r="A10" s="3"/>
      <c r="B10" s="67" t="s">
        <v>133</v>
      </c>
      <c r="C10" s="67"/>
    </row>
    <row r="11" spans="1:7" x14ac:dyDescent="0.2">
      <c r="A11" s="3"/>
      <c r="B11" s="68"/>
      <c r="C11" s="68"/>
    </row>
    <row r="12" spans="1:7" ht="15.75" thickBot="1" x14ac:dyDescent="0.25">
      <c r="B12" s="32" t="s">
        <v>0</v>
      </c>
      <c r="C12" s="32" t="s">
        <v>15</v>
      </c>
      <c r="D12" s="2"/>
    </row>
    <row r="13" spans="1:7" ht="15.75" thickBot="1" x14ac:dyDescent="0.35">
      <c r="B13" s="33" t="s">
        <v>37</v>
      </c>
      <c r="C13" s="34">
        <f>+C14+C17</f>
        <v>1759983.1</v>
      </c>
      <c r="F13" s="61"/>
    </row>
    <row r="14" spans="1:7" ht="15" x14ac:dyDescent="0.3">
      <c r="B14" s="35" t="s">
        <v>35</v>
      </c>
      <c r="C14" s="36">
        <f>SUM(C15:C16)</f>
        <v>274342.90000000002</v>
      </c>
      <c r="F14" s="61"/>
    </row>
    <row r="15" spans="1:7" ht="15" x14ac:dyDescent="0.3">
      <c r="B15" s="37" t="s">
        <v>49</v>
      </c>
      <c r="C15" s="38">
        <v>264342.90000000002</v>
      </c>
      <c r="E15" s="62"/>
      <c r="F15" s="61"/>
      <c r="G15" s="61"/>
    </row>
    <row r="16" spans="1:7" ht="15" x14ac:dyDescent="0.3">
      <c r="B16" s="37" t="s">
        <v>36</v>
      </c>
      <c r="C16" s="38">
        <v>10000</v>
      </c>
      <c r="E16" s="62"/>
      <c r="F16" s="61"/>
    </row>
    <row r="17" spans="2:7" ht="15" x14ac:dyDescent="0.3">
      <c r="B17" s="46" t="s">
        <v>26</v>
      </c>
      <c r="C17" s="36">
        <f>SUM(C18:C18)</f>
        <v>1485640.2000000002</v>
      </c>
      <c r="F17" s="61"/>
    </row>
    <row r="18" spans="2:7" ht="15.75" thickBot="1" x14ac:dyDescent="0.35">
      <c r="B18" s="37" t="s">
        <v>97</v>
      </c>
      <c r="C18" s="38">
        <v>1485640.2000000002</v>
      </c>
      <c r="E18" s="62"/>
      <c r="F18" s="61"/>
    </row>
    <row r="19" spans="2:7" ht="15.75" thickBot="1" x14ac:dyDescent="0.35">
      <c r="B19" s="33" t="s">
        <v>4</v>
      </c>
      <c r="C19" s="34">
        <f>+C20+C22+C24</f>
        <v>349155.8</v>
      </c>
      <c r="F19" s="61"/>
    </row>
    <row r="20" spans="2:7" ht="15" x14ac:dyDescent="0.3">
      <c r="B20" s="35" t="s">
        <v>46</v>
      </c>
      <c r="C20" s="36">
        <f>SUM(C21:C21)</f>
        <v>75081</v>
      </c>
      <c r="F20" s="61"/>
    </row>
    <row r="21" spans="2:7" ht="15" x14ac:dyDescent="0.3">
      <c r="B21" s="37" t="s">
        <v>84</v>
      </c>
      <c r="C21" s="38">
        <v>75081</v>
      </c>
      <c r="E21" s="62"/>
      <c r="F21" s="61"/>
      <c r="G21" s="61"/>
    </row>
    <row r="22" spans="2:7" ht="15" x14ac:dyDescent="0.3">
      <c r="B22" s="46" t="s">
        <v>23</v>
      </c>
      <c r="C22" s="36">
        <f>SUM(C23:C23)</f>
        <v>215649.8</v>
      </c>
      <c r="F22" s="61"/>
    </row>
    <row r="23" spans="2:7" ht="15" x14ac:dyDescent="0.3">
      <c r="B23" s="37" t="s">
        <v>25</v>
      </c>
      <c r="C23" s="38">
        <v>215649.8</v>
      </c>
      <c r="E23" s="62"/>
      <c r="F23" s="61"/>
    </row>
    <row r="24" spans="2:7" ht="15" x14ac:dyDescent="0.3">
      <c r="B24" s="46" t="s">
        <v>5</v>
      </c>
      <c r="C24" s="36">
        <f>SUM(C25:C25)</f>
        <v>58425</v>
      </c>
      <c r="F24" s="61"/>
    </row>
    <row r="25" spans="2:7" ht="15.75" thickBot="1" x14ac:dyDescent="0.35">
      <c r="B25" s="37" t="s">
        <v>77</v>
      </c>
      <c r="C25" s="38">
        <v>58425</v>
      </c>
      <c r="E25" s="62"/>
      <c r="F25" s="61"/>
    </row>
    <row r="26" spans="2:7" ht="15.75" thickBot="1" x14ac:dyDescent="0.35">
      <c r="B26" s="33" t="s">
        <v>6</v>
      </c>
      <c r="C26" s="34">
        <f>+C27+C29</f>
        <v>843252.64</v>
      </c>
      <c r="F26" s="61"/>
    </row>
    <row r="27" spans="2:7" ht="15" x14ac:dyDescent="0.3">
      <c r="B27" s="46" t="s">
        <v>61</v>
      </c>
      <c r="C27" s="36">
        <f>SUM(C28)</f>
        <v>95262.64</v>
      </c>
      <c r="F27" s="61"/>
    </row>
    <row r="28" spans="2:7" ht="15" x14ac:dyDescent="0.3">
      <c r="B28" s="37" t="s">
        <v>62</v>
      </c>
      <c r="C28" s="38">
        <v>95262.64</v>
      </c>
      <c r="E28" s="62"/>
      <c r="F28" s="61"/>
    </row>
    <row r="29" spans="2:7" ht="15" x14ac:dyDescent="0.3">
      <c r="B29" s="46" t="s">
        <v>8</v>
      </c>
      <c r="C29" s="36">
        <f>SUM(C30:C30)</f>
        <v>747990</v>
      </c>
      <c r="F29" s="61"/>
    </row>
    <row r="30" spans="2:7" ht="15.75" thickBot="1" x14ac:dyDescent="0.35">
      <c r="B30" s="37" t="s">
        <v>54</v>
      </c>
      <c r="C30" s="38">
        <v>747990</v>
      </c>
      <c r="E30" s="62"/>
      <c r="F30" s="61"/>
    </row>
    <row r="31" spans="2:7" ht="15.75" thickBot="1" x14ac:dyDescent="0.35">
      <c r="B31" s="33" t="s">
        <v>9</v>
      </c>
      <c r="C31" s="34">
        <f>+C32+C34</f>
        <v>435678.3</v>
      </c>
      <c r="F31" s="61"/>
    </row>
    <row r="32" spans="2:7" ht="15" x14ac:dyDescent="0.3">
      <c r="B32" s="46" t="s">
        <v>10</v>
      </c>
      <c r="C32" s="36">
        <f>SUM(C33:C33)</f>
        <v>192199.9</v>
      </c>
      <c r="F32" s="61"/>
      <c r="G32" s="61"/>
    </row>
    <row r="33" spans="2:7" ht="15" x14ac:dyDescent="0.3">
      <c r="B33" s="37" t="s">
        <v>10</v>
      </c>
      <c r="C33" s="38">
        <v>192199.9</v>
      </c>
      <c r="E33" s="62"/>
      <c r="F33" s="61"/>
    </row>
    <row r="34" spans="2:7" ht="15" x14ac:dyDescent="0.3">
      <c r="B34" s="46" t="s">
        <v>11</v>
      </c>
      <c r="C34" s="36">
        <f>SUM(C35:C35)</f>
        <v>243478.39999999999</v>
      </c>
    </row>
    <row r="35" spans="2:7" ht="15.75" thickBot="1" x14ac:dyDescent="0.35">
      <c r="B35" s="37" t="s">
        <v>11</v>
      </c>
      <c r="C35" s="38">
        <v>243478.39999999999</v>
      </c>
      <c r="E35" s="62"/>
    </row>
    <row r="36" spans="2:7" ht="15.75" thickBot="1" x14ac:dyDescent="0.35">
      <c r="B36" s="33" t="s">
        <v>13</v>
      </c>
      <c r="C36" s="34">
        <f>+C37</f>
        <v>146873.53</v>
      </c>
    </row>
    <row r="37" spans="2:7" ht="15" x14ac:dyDescent="0.3">
      <c r="B37" s="46" t="s">
        <v>33</v>
      </c>
      <c r="C37" s="36">
        <f>SUM(C38)</f>
        <v>146873.53</v>
      </c>
      <c r="F37" s="61"/>
      <c r="G37" s="61"/>
    </row>
    <row r="38" spans="2:7" ht="14.25" customHeight="1" thickBot="1" x14ac:dyDescent="0.35">
      <c r="B38" s="37" t="s">
        <v>34</v>
      </c>
      <c r="C38" s="38">
        <v>146873.53</v>
      </c>
      <c r="E38" s="62"/>
      <c r="F38" s="61"/>
      <c r="G38" s="61"/>
    </row>
    <row r="39" spans="2:7" ht="14.25" customHeight="1" thickBot="1" x14ac:dyDescent="0.35">
      <c r="B39" s="33" t="s">
        <v>82</v>
      </c>
      <c r="C39" s="34">
        <v>267636</v>
      </c>
      <c r="E39" s="62"/>
      <c r="F39" s="63"/>
    </row>
    <row r="40" spans="2:7" ht="15.75" thickBot="1" x14ac:dyDescent="0.35">
      <c r="B40" s="40" t="s">
        <v>19</v>
      </c>
      <c r="C40" s="41">
        <f>SUM(C13,C39,C19,C26,C31,C36)</f>
        <v>3802579.3699999996</v>
      </c>
      <c r="D40" s="64"/>
      <c r="E40" s="64"/>
    </row>
    <row r="41" spans="2:7" ht="15.75" thickBot="1" x14ac:dyDescent="0.35">
      <c r="B41" s="42" t="s">
        <v>18</v>
      </c>
      <c r="C41" s="43">
        <v>0</v>
      </c>
      <c r="E41" s="61"/>
    </row>
    <row r="42" spans="2:7" ht="15.75" thickBot="1" x14ac:dyDescent="0.35">
      <c r="B42" s="74" t="s">
        <v>20</v>
      </c>
      <c r="C42" s="73">
        <f>+C40+C41</f>
        <v>3802579.3699999996</v>
      </c>
      <c r="D42" s="65"/>
      <c r="E42" s="65"/>
    </row>
  </sheetData>
  <mergeCells count="5">
    <mergeCell ref="B7:C8"/>
    <mergeCell ref="B10:C10"/>
    <mergeCell ref="B11:C11"/>
    <mergeCell ref="B5:C5"/>
    <mergeCell ref="B6:C6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F17" sqref="F17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2"/>
      <c r="C4" s="9"/>
      <c r="D4" s="9"/>
    </row>
    <row r="5" spans="1:5" ht="43.5" customHeight="1" x14ac:dyDescent="0.35">
      <c r="B5" s="75" t="s">
        <v>87</v>
      </c>
      <c r="C5" s="75"/>
      <c r="D5" s="10"/>
    </row>
    <row r="6" spans="1:5" ht="15" customHeight="1" x14ac:dyDescent="0.35">
      <c r="B6" s="76"/>
      <c r="C6" s="76"/>
    </row>
    <row r="7" spans="1:5" ht="18" x14ac:dyDescent="0.35">
      <c r="B7" s="77" t="s">
        <v>128</v>
      </c>
      <c r="C7" s="77"/>
      <c r="D7" s="12"/>
    </row>
    <row r="8" spans="1:5" ht="15" x14ac:dyDescent="0.3">
      <c r="B8" s="78"/>
      <c r="C8" s="78"/>
      <c r="D8" s="12"/>
    </row>
    <row r="9" spans="1:5" ht="18" x14ac:dyDescent="0.35">
      <c r="B9" s="77" t="s">
        <v>133</v>
      </c>
      <c r="C9" s="77"/>
      <c r="D9" s="12"/>
    </row>
    <row r="10" spans="1:5" ht="15" x14ac:dyDescent="0.3">
      <c r="B10" s="79"/>
      <c r="C10" s="79"/>
    </row>
    <row r="11" spans="1:5" ht="15.75" thickBot="1" x14ac:dyDescent="0.25">
      <c r="B11" s="32" t="s">
        <v>0</v>
      </c>
      <c r="C11" s="32" t="s">
        <v>15</v>
      </c>
      <c r="E11"/>
    </row>
    <row r="12" spans="1:5" ht="15.75" thickBot="1" x14ac:dyDescent="0.35">
      <c r="B12" s="33" t="s">
        <v>6</v>
      </c>
      <c r="C12" s="34">
        <f>+C13</f>
        <v>302649.21999999997</v>
      </c>
      <c r="E12"/>
    </row>
    <row r="13" spans="1:5" ht="15" x14ac:dyDescent="0.3">
      <c r="B13" s="35" t="s">
        <v>7</v>
      </c>
      <c r="C13" s="36">
        <f>+C14</f>
        <v>302649.21999999997</v>
      </c>
      <c r="E13"/>
    </row>
    <row r="14" spans="1:5" ht="15.75" thickBot="1" x14ac:dyDescent="0.35">
      <c r="B14" s="37" t="s">
        <v>17</v>
      </c>
      <c r="C14" s="38">
        <v>302649.21999999997</v>
      </c>
      <c r="E14"/>
    </row>
    <row r="15" spans="1:5" ht="15.75" thickBot="1" x14ac:dyDescent="0.35">
      <c r="B15" s="33" t="s">
        <v>13</v>
      </c>
      <c r="C15" s="34">
        <f>+C16</f>
        <v>109600</v>
      </c>
      <c r="E15"/>
    </row>
    <row r="16" spans="1:5" ht="15" x14ac:dyDescent="0.3">
      <c r="B16" s="35" t="s">
        <v>14</v>
      </c>
      <c r="C16" s="36">
        <f>SUM(C17:C17)</f>
        <v>109600</v>
      </c>
      <c r="E16"/>
    </row>
    <row r="17" spans="2:5" ht="15.75" thickBot="1" x14ac:dyDescent="0.35">
      <c r="B17" s="37" t="s">
        <v>125</v>
      </c>
      <c r="C17" s="38">
        <v>109600</v>
      </c>
      <c r="E17"/>
    </row>
    <row r="18" spans="2:5" ht="15.75" thickBot="1" x14ac:dyDescent="0.35">
      <c r="B18" s="40" t="s">
        <v>19</v>
      </c>
      <c r="C18" s="41">
        <f>+C12+C15</f>
        <v>412249.22</v>
      </c>
      <c r="E18"/>
    </row>
    <row r="19" spans="2:5" ht="15.75" thickBot="1" x14ac:dyDescent="0.35">
      <c r="B19" s="42" t="s">
        <v>18</v>
      </c>
      <c r="C19" s="43">
        <v>0</v>
      </c>
      <c r="E19"/>
    </row>
    <row r="20" spans="2:5" ht="15.75" thickBot="1" x14ac:dyDescent="0.35">
      <c r="B20" s="44" t="s">
        <v>20</v>
      </c>
      <c r="C20" s="45">
        <f>+C18+C19</f>
        <v>412249.22</v>
      </c>
      <c r="E20"/>
    </row>
    <row r="21" spans="2:5" x14ac:dyDescent="0.2">
      <c r="E21"/>
    </row>
    <row r="22" spans="2:5" x14ac:dyDescent="0.2">
      <c r="E22"/>
    </row>
    <row r="23" spans="2:5" x14ac:dyDescent="0.2">
      <c r="E23"/>
    </row>
    <row r="24" spans="2:5" x14ac:dyDescent="0.2">
      <c r="E24"/>
    </row>
    <row r="25" spans="2:5" x14ac:dyDescent="0.2">
      <c r="E25"/>
    </row>
    <row r="26" spans="2:5" x14ac:dyDescent="0.2">
      <c r="E26"/>
    </row>
    <row r="27" spans="2:5" x14ac:dyDescent="0.2"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52" zoomScaleNormal="100" workbookViewId="0">
      <selection activeCell="G75" sqref="G75"/>
    </sheetView>
  </sheetViews>
  <sheetFormatPr baseColWidth="10" defaultRowHeight="12.75" x14ac:dyDescent="0.2"/>
  <cols>
    <col min="1" max="1" width="11.42578125" style="1"/>
    <col min="2" max="2" width="47.42578125" style="1" customWidth="1"/>
    <col min="3" max="3" width="28.7109375" style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4"/>
    </row>
    <row r="5" spans="1:3" ht="36" customHeight="1" x14ac:dyDescent="0.35">
      <c r="B5" s="69" t="s">
        <v>87</v>
      </c>
      <c r="C5" s="69"/>
    </row>
    <row r="6" spans="1:3" ht="7.5" customHeight="1" x14ac:dyDescent="0.25">
      <c r="B6" s="11"/>
      <c r="C6" s="11"/>
    </row>
    <row r="7" spans="1:3" ht="18.75" customHeight="1" x14ac:dyDescent="0.35">
      <c r="B7" s="67" t="s">
        <v>127</v>
      </c>
      <c r="C7" s="67"/>
    </row>
    <row r="8" spans="1:3" ht="7.5" customHeight="1" x14ac:dyDescent="0.35">
      <c r="B8" s="69"/>
      <c r="C8" s="69"/>
    </row>
    <row r="9" spans="1:3" ht="18" x14ac:dyDescent="0.35">
      <c r="B9" s="67" t="str">
        <f>+GL!B9</f>
        <v>ENERO - MARZO 2019</v>
      </c>
      <c r="C9" s="67"/>
    </row>
    <row r="10" spans="1:3" ht="7.5" customHeight="1" x14ac:dyDescent="0.2">
      <c r="B10" s="68"/>
      <c r="C10" s="68"/>
    </row>
    <row r="11" spans="1:3" ht="15.75" thickBot="1" x14ac:dyDescent="0.25">
      <c r="B11" s="32" t="s">
        <v>0</v>
      </c>
      <c r="C11" s="32" t="s">
        <v>15</v>
      </c>
    </row>
    <row r="12" spans="1:3" ht="15.75" thickBot="1" x14ac:dyDescent="0.35">
      <c r="B12" s="33" t="s">
        <v>37</v>
      </c>
      <c r="C12" s="34">
        <f>+C13+C15+C17+C21</f>
        <v>2392422.6799999997</v>
      </c>
    </row>
    <row r="13" spans="1:3" ht="15" x14ac:dyDescent="0.3">
      <c r="B13" s="46" t="s">
        <v>60</v>
      </c>
      <c r="C13" s="36">
        <f>+C14</f>
        <v>245638.21000000002</v>
      </c>
    </row>
    <row r="14" spans="1:3" ht="15" x14ac:dyDescent="0.3">
      <c r="B14" s="47" t="s">
        <v>60</v>
      </c>
      <c r="C14" s="38">
        <v>245638.21000000002</v>
      </c>
    </row>
    <row r="15" spans="1:3" ht="15" x14ac:dyDescent="0.3">
      <c r="B15" s="46" t="s">
        <v>83</v>
      </c>
      <c r="C15" s="36">
        <f>+C16</f>
        <v>27366.260000000002</v>
      </c>
    </row>
    <row r="16" spans="1:3" ht="15" x14ac:dyDescent="0.3">
      <c r="B16" s="47" t="s">
        <v>83</v>
      </c>
      <c r="C16" s="38">
        <v>27366.260000000002</v>
      </c>
    </row>
    <row r="17" spans="2:3" ht="15" x14ac:dyDescent="0.3">
      <c r="B17" s="46" t="s">
        <v>1</v>
      </c>
      <c r="C17" s="36">
        <f>SUM(C18:C20)</f>
        <v>151658.84</v>
      </c>
    </row>
    <row r="18" spans="2:3" ht="15" x14ac:dyDescent="0.3">
      <c r="B18" s="47" t="s">
        <v>21</v>
      </c>
      <c r="C18" s="38">
        <v>107192.06</v>
      </c>
    </row>
    <row r="19" spans="2:3" ht="15" x14ac:dyDescent="0.3">
      <c r="B19" s="47" t="s">
        <v>56</v>
      </c>
      <c r="C19" s="38">
        <v>24490.21</v>
      </c>
    </row>
    <row r="20" spans="2:3" ht="15" x14ac:dyDescent="0.3">
      <c r="B20" s="47" t="s">
        <v>42</v>
      </c>
      <c r="C20" s="38">
        <v>19976.57</v>
      </c>
    </row>
    <row r="21" spans="2:3" ht="15" x14ac:dyDescent="0.3">
      <c r="B21" s="46" t="s">
        <v>35</v>
      </c>
      <c r="C21" s="36">
        <f>SUM(C22:C25)</f>
        <v>1967759.3699999996</v>
      </c>
    </row>
    <row r="22" spans="2:3" ht="15" x14ac:dyDescent="0.3">
      <c r="B22" s="47" t="s">
        <v>49</v>
      </c>
      <c r="C22" s="38">
        <v>802137.75999999989</v>
      </c>
    </row>
    <row r="23" spans="2:3" ht="15" x14ac:dyDescent="0.3">
      <c r="B23" s="47" t="s">
        <v>58</v>
      </c>
      <c r="C23" s="38">
        <v>81958.83</v>
      </c>
    </row>
    <row r="24" spans="2:3" ht="15" x14ac:dyDescent="0.3">
      <c r="B24" s="47" t="s">
        <v>36</v>
      </c>
      <c r="C24" s="38">
        <v>451700.14999999991</v>
      </c>
    </row>
    <row r="25" spans="2:3" ht="15.75" thickBot="1" x14ac:dyDescent="0.35">
      <c r="B25" s="47" t="s">
        <v>57</v>
      </c>
      <c r="C25" s="38">
        <v>631962.63</v>
      </c>
    </row>
    <row r="26" spans="2:3" ht="15.75" thickBot="1" x14ac:dyDescent="0.35">
      <c r="B26" s="33" t="s">
        <v>4</v>
      </c>
      <c r="C26" s="34">
        <f>+C27+C30+C33+C37</f>
        <v>2297321.41</v>
      </c>
    </row>
    <row r="27" spans="2:3" ht="15" x14ac:dyDescent="0.3">
      <c r="B27" s="35" t="s">
        <v>46</v>
      </c>
      <c r="C27" s="48">
        <f>SUM(C28:C29)</f>
        <v>208046.68000000002</v>
      </c>
    </row>
    <row r="28" spans="2:3" ht="15" x14ac:dyDescent="0.3">
      <c r="B28" s="47" t="s">
        <v>102</v>
      </c>
      <c r="C28" s="38">
        <v>172781.46000000002</v>
      </c>
    </row>
    <row r="29" spans="2:3" ht="15" x14ac:dyDescent="0.3">
      <c r="B29" s="47" t="s">
        <v>84</v>
      </c>
      <c r="C29" s="38">
        <v>35265.219999999994</v>
      </c>
    </row>
    <row r="30" spans="2:3" ht="15" x14ac:dyDescent="0.3">
      <c r="B30" s="46" t="s">
        <v>75</v>
      </c>
      <c r="C30" s="36">
        <f>SUM(C31:C32)</f>
        <v>102269.59000000005</v>
      </c>
    </row>
    <row r="31" spans="2:3" ht="15" x14ac:dyDescent="0.3">
      <c r="B31" s="47" t="s">
        <v>104</v>
      </c>
      <c r="C31" s="38">
        <v>61803.210000000043</v>
      </c>
    </row>
    <row r="32" spans="2:3" ht="15" x14ac:dyDescent="0.3">
      <c r="B32" s="47" t="s">
        <v>76</v>
      </c>
      <c r="C32" s="38">
        <v>40466.380000000012</v>
      </c>
    </row>
    <row r="33" spans="2:3" ht="15" x14ac:dyDescent="0.3">
      <c r="B33" s="46" t="s">
        <v>23</v>
      </c>
      <c r="C33" s="36">
        <f>SUM(C34:C36)</f>
        <v>1020807.5700000003</v>
      </c>
    </row>
    <row r="34" spans="2:3" ht="15" x14ac:dyDescent="0.3">
      <c r="B34" s="47" t="s">
        <v>24</v>
      </c>
      <c r="C34" s="38">
        <v>366084.27000000014</v>
      </c>
    </row>
    <row r="35" spans="2:3" ht="15" x14ac:dyDescent="0.3">
      <c r="B35" s="47" t="s">
        <v>45</v>
      </c>
      <c r="C35" s="38">
        <v>343874.52000000008</v>
      </c>
    </row>
    <row r="36" spans="2:3" ht="15" x14ac:dyDescent="0.3">
      <c r="B36" s="47" t="s">
        <v>25</v>
      </c>
      <c r="C36" s="38">
        <v>310848.78000000003</v>
      </c>
    </row>
    <row r="37" spans="2:3" ht="15" x14ac:dyDescent="0.3">
      <c r="B37" s="46" t="s">
        <v>5</v>
      </c>
      <c r="C37" s="36">
        <f>SUM(C38:C41)</f>
        <v>966197.57</v>
      </c>
    </row>
    <row r="38" spans="2:3" ht="15" x14ac:dyDescent="0.3">
      <c r="B38" s="47" t="s">
        <v>48</v>
      </c>
      <c r="C38" s="38">
        <v>598572.89999999991</v>
      </c>
    </row>
    <row r="39" spans="2:3" ht="15" x14ac:dyDescent="0.3">
      <c r="B39" s="47" t="s">
        <v>77</v>
      </c>
      <c r="C39" s="38">
        <v>125124.13999999998</v>
      </c>
    </row>
    <row r="40" spans="2:3" ht="15" x14ac:dyDescent="0.3">
      <c r="B40" s="47" t="s">
        <v>85</v>
      </c>
      <c r="C40" s="38">
        <v>210461.05000000002</v>
      </c>
    </row>
    <row r="41" spans="2:3" ht="15.75" thickBot="1" x14ac:dyDescent="0.35">
      <c r="B41" s="49" t="s">
        <v>78</v>
      </c>
      <c r="C41" s="50">
        <v>32039.48</v>
      </c>
    </row>
    <row r="42" spans="2:3" ht="15.75" thickBot="1" x14ac:dyDescent="0.35">
      <c r="B42" s="33" t="s">
        <v>6</v>
      </c>
      <c r="C42" s="34">
        <f>+C43+C47+C51+C53+C55</f>
        <v>4002660.25</v>
      </c>
    </row>
    <row r="43" spans="2:3" ht="15" x14ac:dyDescent="0.3">
      <c r="B43" s="35" t="s">
        <v>7</v>
      </c>
      <c r="C43" s="48">
        <f>SUM(C44:C46)</f>
        <v>3163144.4399999995</v>
      </c>
    </row>
    <row r="44" spans="2:3" ht="15" x14ac:dyDescent="0.3">
      <c r="B44" s="47" t="s">
        <v>7</v>
      </c>
      <c r="C44" s="38">
        <v>3654.44</v>
      </c>
    </row>
    <row r="45" spans="2:3" ht="15" x14ac:dyDescent="0.3">
      <c r="B45" s="47" t="s">
        <v>17</v>
      </c>
      <c r="C45" s="38">
        <v>3145825.6599999997</v>
      </c>
    </row>
    <row r="46" spans="2:3" ht="15" x14ac:dyDescent="0.3">
      <c r="B46" s="47" t="s">
        <v>64</v>
      </c>
      <c r="C46" s="38">
        <v>13664.34</v>
      </c>
    </row>
    <row r="47" spans="2:3" ht="15" x14ac:dyDescent="0.3">
      <c r="B47" s="46" t="s">
        <v>67</v>
      </c>
      <c r="C47" s="36">
        <f>SUM(C48:C50)</f>
        <v>451325.95000000007</v>
      </c>
    </row>
    <row r="48" spans="2:3" ht="15" x14ac:dyDescent="0.3">
      <c r="B48" s="47" t="s">
        <v>109</v>
      </c>
      <c r="C48" s="38">
        <v>20315.099999999999</v>
      </c>
    </row>
    <row r="49" spans="2:3" ht="15" x14ac:dyDescent="0.3">
      <c r="B49" s="47" t="s">
        <v>110</v>
      </c>
      <c r="C49" s="38">
        <v>308003.18000000011</v>
      </c>
    </row>
    <row r="50" spans="2:3" ht="15" x14ac:dyDescent="0.3">
      <c r="B50" s="47" t="s">
        <v>68</v>
      </c>
      <c r="C50" s="38">
        <v>123007.67</v>
      </c>
    </row>
    <row r="51" spans="2:3" ht="15" x14ac:dyDescent="0.3">
      <c r="B51" s="46" t="s">
        <v>52</v>
      </c>
      <c r="C51" s="36">
        <f>SUM(C52:C52)</f>
        <v>89313.430000000008</v>
      </c>
    </row>
    <row r="52" spans="2:3" ht="15" x14ac:dyDescent="0.3">
      <c r="B52" s="47" t="s">
        <v>52</v>
      </c>
      <c r="C52" s="38">
        <v>89313.430000000008</v>
      </c>
    </row>
    <row r="53" spans="2:3" ht="15" x14ac:dyDescent="0.3">
      <c r="B53" s="46" t="s">
        <v>65</v>
      </c>
      <c r="C53" s="36">
        <f>SUM(C54:C54)</f>
        <v>38344.770000000004</v>
      </c>
    </row>
    <row r="54" spans="2:3" ht="15" x14ac:dyDescent="0.3">
      <c r="B54" s="47" t="s">
        <v>65</v>
      </c>
      <c r="C54" s="38">
        <v>38344.770000000004</v>
      </c>
    </row>
    <row r="55" spans="2:3" ht="15" x14ac:dyDescent="0.3">
      <c r="B55" s="46" t="s">
        <v>8</v>
      </c>
      <c r="C55" s="36">
        <f>SUM(C56:C57)</f>
        <v>260531.65999999997</v>
      </c>
    </row>
    <row r="56" spans="2:3" ht="15" x14ac:dyDescent="0.3">
      <c r="B56" s="47" t="s">
        <v>43</v>
      </c>
      <c r="C56" s="38">
        <v>65595.819999999992</v>
      </c>
    </row>
    <row r="57" spans="2:3" ht="15.75" thickBot="1" x14ac:dyDescent="0.35">
      <c r="B57" s="47" t="s">
        <v>54</v>
      </c>
      <c r="C57" s="38">
        <v>194935.83999999997</v>
      </c>
    </row>
    <row r="58" spans="2:3" ht="15.75" thickBot="1" x14ac:dyDescent="0.35">
      <c r="B58" s="33" t="s">
        <v>9</v>
      </c>
      <c r="C58" s="34">
        <f>+C59+C61+C64+C66+C68+C71</f>
        <v>979209.18000000017</v>
      </c>
    </row>
    <row r="59" spans="2:3" ht="15" x14ac:dyDescent="0.3">
      <c r="B59" s="35" t="s">
        <v>38</v>
      </c>
      <c r="C59" s="48">
        <f>SUM(C60:C60)</f>
        <v>20801.2</v>
      </c>
    </row>
    <row r="60" spans="2:3" ht="15" x14ac:dyDescent="0.3">
      <c r="B60" s="47" t="s">
        <v>30</v>
      </c>
      <c r="C60" s="38">
        <v>20801.2</v>
      </c>
    </row>
    <row r="61" spans="2:3" ht="15" x14ac:dyDescent="0.3">
      <c r="B61" s="46" t="s">
        <v>50</v>
      </c>
      <c r="C61" s="36">
        <f>SUM(C62:C63)</f>
        <v>126861.38999999997</v>
      </c>
    </row>
    <row r="62" spans="2:3" ht="15" x14ac:dyDescent="0.3">
      <c r="B62" s="47" t="s">
        <v>70</v>
      </c>
      <c r="C62" s="38">
        <v>33486.36</v>
      </c>
    </row>
    <row r="63" spans="2:3" ht="15" x14ac:dyDescent="0.3">
      <c r="B63" s="47" t="s">
        <v>71</v>
      </c>
      <c r="C63" s="38">
        <v>93375.02999999997</v>
      </c>
    </row>
    <row r="64" spans="2:3" ht="15" x14ac:dyDescent="0.3">
      <c r="B64" s="46" t="s">
        <v>29</v>
      </c>
      <c r="C64" s="36">
        <f>SUM(C65:C65)</f>
        <v>154633.55000000002</v>
      </c>
    </row>
    <row r="65" spans="2:3" ht="15" x14ac:dyDescent="0.3">
      <c r="B65" s="47" t="s">
        <v>41</v>
      </c>
      <c r="C65" s="38">
        <v>154633.55000000002</v>
      </c>
    </row>
    <row r="66" spans="2:3" ht="15" x14ac:dyDescent="0.3">
      <c r="B66" s="46" t="s">
        <v>72</v>
      </c>
      <c r="C66" s="36">
        <f>+C67</f>
        <v>127383</v>
      </c>
    </row>
    <row r="67" spans="2:3" ht="15" x14ac:dyDescent="0.3">
      <c r="B67" s="47" t="s">
        <v>73</v>
      </c>
      <c r="C67" s="38">
        <v>127383</v>
      </c>
    </row>
    <row r="68" spans="2:3" ht="15" x14ac:dyDescent="0.3">
      <c r="B68" s="46" t="s">
        <v>10</v>
      </c>
      <c r="C68" s="36">
        <f>SUM(C69:C70)</f>
        <v>383592.9800000001</v>
      </c>
    </row>
    <row r="69" spans="2:3" ht="15" x14ac:dyDescent="0.3">
      <c r="B69" s="47" t="s">
        <v>10</v>
      </c>
      <c r="C69" s="38">
        <v>202580.97000000006</v>
      </c>
    </row>
    <row r="70" spans="2:3" ht="15" x14ac:dyDescent="0.3">
      <c r="B70" s="47" t="s">
        <v>44</v>
      </c>
      <c r="C70" s="38">
        <v>181012.01000000004</v>
      </c>
    </row>
    <row r="71" spans="2:3" ht="15" x14ac:dyDescent="0.3">
      <c r="B71" s="46" t="s">
        <v>12</v>
      </c>
      <c r="C71" s="36">
        <f>SUM(C72:C74)</f>
        <v>165937.06</v>
      </c>
    </row>
    <row r="72" spans="2:3" ht="15" x14ac:dyDescent="0.3">
      <c r="B72" s="47" t="s">
        <v>90</v>
      </c>
      <c r="C72" s="38">
        <v>33595.020000000004</v>
      </c>
    </row>
    <row r="73" spans="2:3" ht="15" x14ac:dyDescent="0.3">
      <c r="B73" s="47" t="s">
        <v>40</v>
      </c>
      <c r="C73" s="38">
        <v>3250.83</v>
      </c>
    </row>
    <row r="74" spans="2:3" ht="15.75" thickBot="1" x14ac:dyDescent="0.35">
      <c r="B74" s="49" t="s">
        <v>12</v>
      </c>
      <c r="C74" s="50">
        <v>129091.21</v>
      </c>
    </row>
    <row r="75" spans="2:3" ht="15.75" thickBot="1" x14ac:dyDescent="0.35">
      <c r="B75" s="33" t="s">
        <v>13</v>
      </c>
      <c r="C75" s="34">
        <f>+C76+C78+C83+C85+C88</f>
        <v>1824710.02</v>
      </c>
    </row>
    <row r="76" spans="2:3" ht="15" x14ac:dyDescent="0.3">
      <c r="B76" s="46" t="s">
        <v>31</v>
      </c>
      <c r="C76" s="36">
        <f>+C77</f>
        <v>291315.55</v>
      </c>
    </row>
    <row r="77" spans="2:3" ht="15" x14ac:dyDescent="0.3">
      <c r="B77" s="47" t="s">
        <v>31</v>
      </c>
      <c r="C77" s="38">
        <v>291315.55</v>
      </c>
    </row>
    <row r="78" spans="2:3" ht="15" x14ac:dyDescent="0.3">
      <c r="B78" s="39" t="s">
        <v>14</v>
      </c>
      <c r="C78" s="36">
        <f>SUM(C79:C82)</f>
        <v>361839.46</v>
      </c>
    </row>
    <row r="79" spans="2:3" ht="15" x14ac:dyDescent="0.3">
      <c r="B79" s="47" t="s">
        <v>125</v>
      </c>
      <c r="C79" s="38">
        <v>158897.78000000003</v>
      </c>
    </row>
    <row r="80" spans="2:3" ht="15" x14ac:dyDescent="0.3">
      <c r="B80" s="47" t="s">
        <v>16</v>
      </c>
      <c r="C80" s="38">
        <v>73102.329999999987</v>
      </c>
    </row>
    <row r="81" spans="2:3" ht="15" x14ac:dyDescent="0.3">
      <c r="B81" s="47" t="s">
        <v>126</v>
      </c>
      <c r="C81" s="38">
        <v>78188.740000000005</v>
      </c>
    </row>
    <row r="82" spans="2:3" ht="15" x14ac:dyDescent="0.3">
      <c r="B82" s="47" t="s">
        <v>32</v>
      </c>
      <c r="C82" s="38">
        <v>51650.61</v>
      </c>
    </row>
    <row r="83" spans="2:3" ht="15" x14ac:dyDescent="0.3">
      <c r="B83" s="39" t="s">
        <v>81</v>
      </c>
      <c r="C83" s="36">
        <f>+C84</f>
        <v>107560.69</v>
      </c>
    </row>
    <row r="84" spans="2:3" ht="15" x14ac:dyDescent="0.3">
      <c r="B84" s="47" t="s">
        <v>86</v>
      </c>
      <c r="C84" s="38">
        <v>107560.69</v>
      </c>
    </row>
    <row r="85" spans="2:3" ht="15" x14ac:dyDescent="0.3">
      <c r="B85" s="39" t="s">
        <v>55</v>
      </c>
      <c r="C85" s="36">
        <f>SUM(C86:C87)</f>
        <v>1017866.75</v>
      </c>
    </row>
    <row r="86" spans="2:3" ht="15" x14ac:dyDescent="0.3">
      <c r="B86" s="47" t="s">
        <v>80</v>
      </c>
      <c r="C86" s="38">
        <v>364398.64999999997</v>
      </c>
    </row>
    <row r="87" spans="2:3" ht="15" x14ac:dyDescent="0.3">
      <c r="B87" s="47" t="s">
        <v>79</v>
      </c>
      <c r="C87" s="38">
        <v>653468.1</v>
      </c>
    </row>
    <row r="88" spans="2:3" ht="15" x14ac:dyDescent="0.3">
      <c r="B88" s="39" t="s">
        <v>33</v>
      </c>
      <c r="C88" s="36">
        <f>+C89</f>
        <v>46127.57</v>
      </c>
    </row>
    <row r="89" spans="2:3" ht="15.75" thickBot="1" x14ac:dyDescent="0.35">
      <c r="B89" s="47" t="s">
        <v>34</v>
      </c>
      <c r="C89" s="38">
        <v>46127.57</v>
      </c>
    </row>
    <row r="90" spans="2:3" ht="15.75" thickBot="1" x14ac:dyDescent="0.35">
      <c r="B90" s="33" t="s">
        <v>82</v>
      </c>
      <c r="C90" s="34">
        <v>0</v>
      </c>
    </row>
    <row r="91" spans="2:3" ht="15.75" thickBot="1" x14ac:dyDescent="0.35">
      <c r="B91" s="40" t="s">
        <v>19</v>
      </c>
      <c r="C91" s="41">
        <f>+C12+C26+C42+C58+C75+C90</f>
        <v>11496323.539999999</v>
      </c>
    </row>
    <row r="92" spans="2:3" ht="15.75" thickBot="1" x14ac:dyDescent="0.35">
      <c r="B92" s="42" t="s">
        <v>18</v>
      </c>
      <c r="C92" s="51">
        <v>0</v>
      </c>
    </row>
    <row r="93" spans="2:3" ht="15.75" thickBot="1" x14ac:dyDescent="0.35">
      <c r="B93" s="44" t="s">
        <v>20</v>
      </c>
      <c r="C93" s="45">
        <f>+C91+C92</f>
        <v>11496323.539999999</v>
      </c>
    </row>
  </sheetData>
  <mergeCells count="5">
    <mergeCell ref="B5:C5"/>
    <mergeCell ref="B7:C7"/>
    <mergeCell ref="B9:C9"/>
    <mergeCell ref="B10:C10"/>
    <mergeCell ref="B8:C8"/>
  </mergeCells>
  <printOptions horizontalCentered="1"/>
  <pageMargins left="0.70866141732283472" right="0.70866141732283472" top="0.31496062992125984" bottom="0.31496062992125984" header="0.31496062992125984" footer="0.27559055118110237"/>
  <pageSetup orientation="portrait" r:id="rId1"/>
  <headerFooter>
    <oddFooter>&amp;R&amp;P/&amp;N</oddFooter>
  </headerFooter>
  <rowBreaks count="2" manualBreakCount="2">
    <brk id="41" min="1" max="2" man="1"/>
    <brk id="74" min="1" max="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C29" sqref="B1:C2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4"/>
      <c r="D4" s="24"/>
    </row>
    <row r="5" spans="1:5" ht="36.75" customHeight="1" x14ac:dyDescent="0.35">
      <c r="B5" s="69" t="s">
        <v>87</v>
      </c>
      <c r="C5" s="69"/>
      <c r="D5" s="25"/>
    </row>
    <row r="6" spans="1:5" ht="15" customHeight="1" x14ac:dyDescent="0.25">
      <c r="B6" s="11"/>
      <c r="C6" s="11"/>
    </row>
    <row r="7" spans="1:5" ht="18" x14ac:dyDescent="0.35">
      <c r="B7" s="67" t="s">
        <v>89</v>
      </c>
      <c r="C7" s="67"/>
    </row>
    <row r="8" spans="1:5" x14ac:dyDescent="0.2">
      <c r="B8" s="13"/>
      <c r="C8" s="13"/>
    </row>
    <row r="9" spans="1:5" ht="18" x14ac:dyDescent="0.35">
      <c r="B9" s="67" t="str">
        <f>+'RC'!B9:C9</f>
        <v>ENERO - MARZO 2019</v>
      </c>
      <c r="C9" s="67"/>
    </row>
    <row r="10" spans="1:5" x14ac:dyDescent="0.2">
      <c r="B10" s="68"/>
      <c r="C10" s="68"/>
    </row>
    <row r="11" spans="1:5" ht="15.75" thickBot="1" x14ac:dyDescent="0.25">
      <c r="B11" s="32" t="s">
        <v>0</v>
      </c>
      <c r="C11" s="32" t="s">
        <v>131</v>
      </c>
    </row>
    <row r="12" spans="1:5" ht="15.75" thickBot="1" x14ac:dyDescent="0.35">
      <c r="B12" s="33" t="s">
        <v>4</v>
      </c>
      <c r="C12" s="34">
        <f>+C13+C15</f>
        <v>637350</v>
      </c>
      <c r="E12"/>
    </row>
    <row r="13" spans="1:5" ht="15" x14ac:dyDescent="0.3">
      <c r="B13" s="39" t="s">
        <v>23</v>
      </c>
      <c r="C13" s="36">
        <f>+C14</f>
        <v>60000</v>
      </c>
      <c r="E13"/>
    </row>
    <row r="14" spans="1:5" ht="15" x14ac:dyDescent="0.3">
      <c r="B14" s="47" t="s">
        <v>25</v>
      </c>
      <c r="C14" s="38">
        <v>60000</v>
      </c>
      <c r="E14"/>
    </row>
    <row r="15" spans="1:5" ht="15" x14ac:dyDescent="0.3">
      <c r="B15" s="39" t="s">
        <v>5</v>
      </c>
      <c r="C15" s="36">
        <f>SUM(C16:C16)</f>
        <v>577350</v>
      </c>
      <c r="E15"/>
    </row>
    <row r="16" spans="1:5" ht="15.75" thickBot="1" x14ac:dyDescent="0.35">
      <c r="B16" s="47" t="s">
        <v>85</v>
      </c>
      <c r="C16" s="38">
        <v>577350</v>
      </c>
      <c r="E16"/>
    </row>
    <row r="17" spans="2:5" ht="15.75" thickBot="1" x14ac:dyDescent="0.35">
      <c r="B17" s="33" t="s">
        <v>9</v>
      </c>
      <c r="C17" s="34">
        <f>+C18+C20</f>
        <v>3035850</v>
      </c>
      <c r="E17"/>
    </row>
    <row r="18" spans="2:5" ht="15" x14ac:dyDescent="0.3">
      <c r="B18" s="39" t="s">
        <v>50</v>
      </c>
      <c r="C18" s="36">
        <f>+C19</f>
        <v>400000</v>
      </c>
      <c r="E18"/>
    </row>
    <row r="19" spans="2:5" ht="15" x14ac:dyDescent="0.3">
      <c r="B19" s="47" t="s">
        <v>71</v>
      </c>
      <c r="C19" s="38">
        <v>400000</v>
      </c>
      <c r="E19"/>
    </row>
    <row r="20" spans="2:5" ht="15" x14ac:dyDescent="0.3">
      <c r="B20" s="39" t="s">
        <v>12</v>
      </c>
      <c r="C20" s="36">
        <f>SUM(C21:C22)</f>
        <v>2635850</v>
      </c>
      <c r="E20"/>
    </row>
    <row r="21" spans="2:5" ht="15" x14ac:dyDescent="0.3">
      <c r="B21" s="47" t="s">
        <v>90</v>
      </c>
      <c r="C21" s="38">
        <v>1835850</v>
      </c>
      <c r="E21"/>
    </row>
    <row r="22" spans="2:5" ht="15.75" thickBot="1" x14ac:dyDescent="0.35">
      <c r="B22" s="47" t="s">
        <v>40</v>
      </c>
      <c r="C22" s="38">
        <v>800000</v>
      </c>
      <c r="E22"/>
    </row>
    <row r="23" spans="2:5" ht="15.75" thickBot="1" x14ac:dyDescent="0.35">
      <c r="B23" s="33" t="s">
        <v>13</v>
      </c>
      <c r="C23" s="34">
        <f>+C24</f>
        <v>226666</v>
      </c>
      <c r="E23"/>
    </row>
    <row r="24" spans="2:5" ht="15" x14ac:dyDescent="0.3">
      <c r="B24" s="39" t="s">
        <v>14</v>
      </c>
      <c r="C24" s="36">
        <f>+C25</f>
        <v>226666</v>
      </c>
      <c r="E24"/>
    </row>
    <row r="25" spans="2:5" ht="15.75" thickBot="1" x14ac:dyDescent="0.35">
      <c r="B25" s="47" t="s">
        <v>32</v>
      </c>
      <c r="C25" s="38">
        <v>226666</v>
      </c>
      <c r="E25"/>
    </row>
    <row r="26" spans="2:5" ht="15.75" thickBot="1" x14ac:dyDescent="0.35">
      <c r="B26" s="40" t="s">
        <v>19</v>
      </c>
      <c r="C26" s="41">
        <f>+C23+C17+C12</f>
        <v>3899866</v>
      </c>
      <c r="E26"/>
    </row>
    <row r="27" spans="2:5" ht="15.75" thickBot="1" x14ac:dyDescent="0.35">
      <c r="B27" s="52" t="s">
        <v>18</v>
      </c>
      <c r="C27" s="51">
        <v>0</v>
      </c>
      <c r="E27"/>
    </row>
    <row r="28" spans="2:5" ht="15.75" thickBot="1" x14ac:dyDescent="0.35">
      <c r="B28" s="44" t="s">
        <v>20</v>
      </c>
      <c r="C28" s="45">
        <f>SUM(C26:C27)</f>
        <v>3899866</v>
      </c>
      <c r="E28"/>
    </row>
    <row r="29" spans="2:5" x14ac:dyDescent="0.2">
      <c r="E29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C29" sqref="B1:C2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4"/>
      <c r="D4" s="24"/>
    </row>
    <row r="5" spans="1:4" ht="38.25" customHeight="1" x14ac:dyDescent="0.35">
      <c r="B5" s="69" t="s">
        <v>87</v>
      </c>
      <c r="C5" s="69"/>
      <c r="D5" s="25"/>
    </row>
    <row r="6" spans="1:4" ht="15" customHeight="1" x14ac:dyDescent="0.25">
      <c r="B6" s="11"/>
      <c r="C6" s="11"/>
    </row>
    <row r="7" spans="1:4" ht="18" x14ac:dyDescent="0.35">
      <c r="B7" s="67" t="s">
        <v>92</v>
      </c>
      <c r="C7" s="67"/>
    </row>
    <row r="8" spans="1:4" x14ac:dyDescent="0.2">
      <c r="B8" s="13"/>
      <c r="C8" s="13"/>
    </row>
    <row r="9" spans="1:4" ht="18" x14ac:dyDescent="0.35">
      <c r="B9" s="67" t="str">
        <f>+'FONDO GL'!B9:C9</f>
        <v>ENERO - MARZO 2019</v>
      </c>
      <c r="C9" s="67"/>
    </row>
    <row r="10" spans="1:4" x14ac:dyDescent="0.2">
      <c r="B10" s="68"/>
      <c r="C10" s="68"/>
    </row>
    <row r="11" spans="1:4" ht="15.75" thickBot="1" x14ac:dyDescent="0.25">
      <c r="B11" s="32" t="s">
        <v>0</v>
      </c>
      <c r="C11" s="32" t="s">
        <v>131</v>
      </c>
    </row>
    <row r="12" spans="1:4" ht="15.75" thickBot="1" x14ac:dyDescent="0.35">
      <c r="B12" s="33" t="s">
        <v>37</v>
      </c>
      <c r="C12" s="34">
        <f>+C13</f>
        <v>450000</v>
      </c>
    </row>
    <row r="13" spans="1:4" ht="15" x14ac:dyDescent="0.3">
      <c r="B13" s="39" t="s">
        <v>26</v>
      </c>
      <c r="C13" s="36">
        <f>+C14</f>
        <v>450000</v>
      </c>
    </row>
    <row r="14" spans="1:4" ht="15.75" thickBot="1" x14ac:dyDescent="0.35">
      <c r="B14" s="47" t="s">
        <v>39</v>
      </c>
      <c r="C14" s="38">
        <v>450000</v>
      </c>
    </row>
    <row r="15" spans="1:4" ht="15.75" thickBot="1" x14ac:dyDescent="0.35">
      <c r="B15" s="33" t="s">
        <v>9</v>
      </c>
      <c r="C15" s="34">
        <f>+C16+C18</f>
        <v>2098640</v>
      </c>
    </row>
    <row r="16" spans="1:4" ht="15" x14ac:dyDescent="0.3">
      <c r="B16" s="39" t="s">
        <v>50</v>
      </c>
      <c r="C16" s="36">
        <f>+C17</f>
        <v>500000</v>
      </c>
    </row>
    <row r="17" spans="2:3" ht="15" x14ac:dyDescent="0.3">
      <c r="B17" s="47" t="s">
        <v>71</v>
      </c>
      <c r="C17" s="38">
        <v>500000</v>
      </c>
    </row>
    <row r="18" spans="2:3" ht="15" x14ac:dyDescent="0.3">
      <c r="B18" s="39" t="s">
        <v>10</v>
      </c>
      <c r="C18" s="36">
        <f>SUM(C19:C20)</f>
        <v>1598640</v>
      </c>
    </row>
    <row r="19" spans="2:3" ht="15" x14ac:dyDescent="0.3">
      <c r="B19" s="47" t="s">
        <v>10</v>
      </c>
      <c r="C19" s="38">
        <v>1550000</v>
      </c>
    </row>
    <row r="20" spans="2:3" ht="15.75" thickBot="1" x14ac:dyDescent="0.35">
      <c r="B20" s="47" t="s">
        <v>44</v>
      </c>
      <c r="C20" s="38">
        <v>48640</v>
      </c>
    </row>
    <row r="21" spans="2:3" ht="15.75" thickBot="1" x14ac:dyDescent="0.35">
      <c r="B21" s="33" t="s">
        <v>13</v>
      </c>
      <c r="C21" s="34">
        <f>+C22+C24</f>
        <v>540000</v>
      </c>
    </row>
    <row r="22" spans="2:3" ht="15" x14ac:dyDescent="0.3">
      <c r="B22" s="39" t="s">
        <v>14</v>
      </c>
      <c r="C22" s="36">
        <f>+C23</f>
        <v>400000</v>
      </c>
    </row>
    <row r="23" spans="2:3" ht="15" x14ac:dyDescent="0.3">
      <c r="B23" s="47" t="s">
        <v>125</v>
      </c>
      <c r="C23" s="38">
        <v>400000</v>
      </c>
    </row>
    <row r="24" spans="2:3" ht="15" x14ac:dyDescent="0.3">
      <c r="B24" s="39" t="s">
        <v>55</v>
      </c>
      <c r="C24" s="36">
        <f>+C25</f>
        <v>140000</v>
      </c>
    </row>
    <row r="25" spans="2:3" ht="15.75" thickBot="1" x14ac:dyDescent="0.35">
      <c r="B25" s="47" t="s">
        <v>80</v>
      </c>
      <c r="C25" s="38">
        <v>140000</v>
      </c>
    </row>
    <row r="26" spans="2:3" ht="15.75" thickBot="1" x14ac:dyDescent="0.35">
      <c r="B26" s="40" t="s">
        <v>19</v>
      </c>
      <c r="C26" s="41">
        <f>+C12+C15+C21</f>
        <v>3088640</v>
      </c>
    </row>
    <row r="27" spans="2:3" ht="15.75" thickBot="1" x14ac:dyDescent="0.35">
      <c r="B27" s="52" t="s">
        <v>18</v>
      </c>
      <c r="C27" s="51">
        <v>0</v>
      </c>
    </row>
    <row r="28" spans="2:3" ht="15.75" thickBot="1" x14ac:dyDescent="0.35">
      <c r="B28" s="44" t="s">
        <v>20</v>
      </c>
      <c r="C28" s="45">
        <f>SUM(C26:C27)</f>
        <v>3088640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abSelected="1" zoomScaleNormal="100" workbookViewId="0">
      <selection activeCell="F9" sqref="F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4"/>
      <c r="D4" s="24"/>
    </row>
    <row r="5" spans="1:5" ht="34.5" customHeight="1" x14ac:dyDescent="0.35">
      <c r="B5" s="69" t="s">
        <v>87</v>
      </c>
      <c r="C5" s="69"/>
      <c r="D5" s="25"/>
    </row>
    <row r="6" spans="1:5" ht="10.5" customHeight="1" x14ac:dyDescent="0.25">
      <c r="B6" s="11"/>
      <c r="C6" s="11"/>
    </row>
    <row r="7" spans="1:5" ht="18" x14ac:dyDescent="0.35">
      <c r="B7" s="67" t="s">
        <v>93</v>
      </c>
      <c r="C7" s="67"/>
    </row>
    <row r="8" spans="1:5" ht="8.25" customHeight="1" x14ac:dyDescent="0.2">
      <c r="B8" s="13"/>
      <c r="C8" s="13"/>
    </row>
    <row r="9" spans="1:5" ht="18" x14ac:dyDescent="0.35">
      <c r="B9" s="67" t="str">
        <f>+'FONDO GL CDI'!B9:C9</f>
        <v>ENERO - MARZO 2019</v>
      </c>
      <c r="C9" s="67"/>
    </row>
    <row r="10" spans="1:5" x14ac:dyDescent="0.2">
      <c r="B10" s="68"/>
      <c r="C10" s="68"/>
    </row>
    <row r="11" spans="1:5" ht="15.75" thickBot="1" x14ac:dyDescent="0.25">
      <c r="B11" s="32" t="s">
        <v>0</v>
      </c>
      <c r="C11" s="32" t="s">
        <v>131</v>
      </c>
      <c r="E11"/>
    </row>
    <row r="12" spans="1:5" ht="15.75" thickBot="1" x14ac:dyDescent="0.35">
      <c r="B12" s="33" t="s">
        <v>37</v>
      </c>
      <c r="C12" s="34">
        <f>+C13+C15+C17+C21+C29+C37+C40</f>
        <v>81430038.24000001</v>
      </c>
      <c r="E12"/>
    </row>
    <row r="13" spans="1:5" ht="15" x14ac:dyDescent="0.3">
      <c r="B13" s="39" t="s">
        <v>60</v>
      </c>
      <c r="C13" s="36">
        <f>+C14</f>
        <v>4201667.9000000013</v>
      </c>
      <c r="E13"/>
    </row>
    <row r="14" spans="1:5" ht="15" x14ac:dyDescent="0.3">
      <c r="B14" s="47" t="s">
        <v>60</v>
      </c>
      <c r="C14" s="38">
        <v>4201667.9000000013</v>
      </c>
      <c r="E14"/>
    </row>
    <row r="15" spans="1:5" ht="15" x14ac:dyDescent="0.3">
      <c r="B15" s="39" t="s">
        <v>83</v>
      </c>
      <c r="C15" s="36">
        <f>+C16</f>
        <v>3827370.5000000019</v>
      </c>
      <c r="E15"/>
    </row>
    <row r="16" spans="1:5" ht="15" x14ac:dyDescent="0.3">
      <c r="B16" s="47" t="s">
        <v>83</v>
      </c>
      <c r="C16" s="38">
        <v>3827370.5000000019</v>
      </c>
      <c r="E16"/>
    </row>
    <row r="17" spans="2:5" ht="15" x14ac:dyDescent="0.3">
      <c r="B17" s="39" t="s">
        <v>1</v>
      </c>
      <c r="C17" s="36">
        <f>+SUM(C18:C20)</f>
        <v>7350772.0700000031</v>
      </c>
      <c r="E17"/>
    </row>
    <row r="18" spans="2:5" ht="15" x14ac:dyDescent="0.3">
      <c r="B18" s="47" t="s">
        <v>21</v>
      </c>
      <c r="C18" s="38">
        <v>2323468.9900000007</v>
      </c>
      <c r="E18"/>
    </row>
    <row r="19" spans="2:5" ht="15" x14ac:dyDescent="0.3">
      <c r="B19" s="47" t="s">
        <v>56</v>
      </c>
      <c r="C19" s="38">
        <v>2633316.3700000024</v>
      </c>
      <c r="E19"/>
    </row>
    <row r="20" spans="2:5" ht="15" x14ac:dyDescent="0.3">
      <c r="B20" s="47" t="s">
        <v>42</v>
      </c>
      <c r="C20" s="38">
        <v>2393986.71</v>
      </c>
      <c r="E20"/>
    </row>
    <row r="21" spans="2:5" ht="15" x14ac:dyDescent="0.3">
      <c r="B21" s="39" t="s">
        <v>35</v>
      </c>
      <c r="C21" s="36">
        <f>+SUM(C22:C28)</f>
        <v>21942693.880000006</v>
      </c>
      <c r="E21"/>
    </row>
    <row r="22" spans="2:5" ht="15" x14ac:dyDescent="0.3">
      <c r="B22" s="47" t="s">
        <v>49</v>
      </c>
      <c r="C22" s="38">
        <v>1203465.48</v>
      </c>
      <c r="E22"/>
    </row>
    <row r="23" spans="2:5" ht="15" x14ac:dyDescent="0.3">
      <c r="B23" s="47" t="s">
        <v>130</v>
      </c>
      <c r="C23" s="38">
        <v>4957481.3800000027</v>
      </c>
      <c r="E23"/>
    </row>
    <row r="24" spans="2:5" ht="15" x14ac:dyDescent="0.3">
      <c r="B24" s="47" t="s">
        <v>94</v>
      </c>
      <c r="C24" s="38">
        <v>2955664.830000001</v>
      </c>
      <c r="E24"/>
    </row>
    <row r="25" spans="2:5" ht="15" x14ac:dyDescent="0.3">
      <c r="B25" s="47" t="s">
        <v>58</v>
      </c>
      <c r="C25" s="38">
        <v>7499518.2999999989</v>
      </c>
      <c r="E25"/>
    </row>
    <row r="26" spans="2:5" ht="15" x14ac:dyDescent="0.3">
      <c r="B26" s="47" t="s">
        <v>36</v>
      </c>
      <c r="C26" s="38">
        <v>2583907.36</v>
      </c>
      <c r="E26"/>
    </row>
    <row r="27" spans="2:5" ht="15" x14ac:dyDescent="0.3">
      <c r="B27" s="47" t="s">
        <v>95</v>
      </c>
      <c r="C27" s="38">
        <v>1346024.75</v>
      </c>
      <c r="E27"/>
    </row>
    <row r="28" spans="2:5" ht="15" x14ac:dyDescent="0.3">
      <c r="B28" s="47" t="s">
        <v>57</v>
      </c>
      <c r="C28" s="38">
        <v>1396631.7800000003</v>
      </c>
      <c r="E28"/>
    </row>
    <row r="29" spans="2:5" ht="15" x14ac:dyDescent="0.3">
      <c r="B29" s="39" t="s">
        <v>26</v>
      </c>
      <c r="C29" s="36">
        <f>+SUM(C30:C36)</f>
        <v>25840239.160000004</v>
      </c>
    </row>
    <row r="30" spans="2:5" ht="15" x14ac:dyDescent="0.3">
      <c r="B30" s="47" t="s">
        <v>96</v>
      </c>
      <c r="C30" s="38">
        <v>4524217.3100000033</v>
      </c>
    </row>
    <row r="31" spans="2:5" ht="15" x14ac:dyDescent="0.3">
      <c r="B31" s="47" t="s">
        <v>97</v>
      </c>
      <c r="C31" s="38">
        <v>3586932.0800000019</v>
      </c>
    </row>
    <row r="32" spans="2:5" ht="15" x14ac:dyDescent="0.3">
      <c r="B32" s="47" t="s">
        <v>98</v>
      </c>
      <c r="C32" s="38">
        <v>2279607.17</v>
      </c>
    </row>
    <row r="33" spans="2:3" ht="15" x14ac:dyDescent="0.3">
      <c r="B33" s="47" t="s">
        <v>99</v>
      </c>
      <c r="C33" s="38">
        <v>5834290.6400000025</v>
      </c>
    </row>
    <row r="34" spans="2:3" ht="15" x14ac:dyDescent="0.3">
      <c r="B34" s="47" t="s">
        <v>39</v>
      </c>
      <c r="C34" s="38">
        <v>3812465.6299999971</v>
      </c>
    </row>
    <row r="35" spans="2:3" ht="15" x14ac:dyDescent="0.3">
      <c r="B35" s="47" t="s">
        <v>100</v>
      </c>
      <c r="C35" s="38">
        <v>2754551.2699999996</v>
      </c>
    </row>
    <row r="36" spans="2:3" ht="15" x14ac:dyDescent="0.3">
      <c r="B36" s="47" t="s">
        <v>59</v>
      </c>
      <c r="C36" s="38">
        <v>3048175.0599999977</v>
      </c>
    </row>
    <row r="37" spans="2:3" ht="15" x14ac:dyDescent="0.3">
      <c r="B37" s="39" t="s">
        <v>27</v>
      </c>
      <c r="C37" s="36">
        <f>+SUM(C38:C39)</f>
        <v>14786599.390000001</v>
      </c>
    </row>
    <row r="38" spans="2:3" ht="15" x14ac:dyDescent="0.3">
      <c r="B38" s="47" t="s">
        <v>28</v>
      </c>
      <c r="C38" s="38">
        <v>6342690.9999999916</v>
      </c>
    </row>
    <row r="39" spans="2:3" ht="15" x14ac:dyDescent="0.3">
      <c r="B39" s="47" t="s">
        <v>101</v>
      </c>
      <c r="C39" s="38">
        <v>8443908.390000008</v>
      </c>
    </row>
    <row r="40" spans="2:3" ht="15" x14ac:dyDescent="0.3">
      <c r="B40" s="39" t="s">
        <v>2</v>
      </c>
      <c r="C40" s="36">
        <f>+C41</f>
        <v>3480695.3400000003</v>
      </c>
    </row>
    <row r="41" spans="2:3" ht="15.75" thickBot="1" x14ac:dyDescent="0.35">
      <c r="B41" s="47" t="s">
        <v>2</v>
      </c>
      <c r="C41" s="38">
        <v>3480695.3400000003</v>
      </c>
    </row>
    <row r="42" spans="2:3" ht="15.75" thickBot="1" x14ac:dyDescent="0.35">
      <c r="B42" s="33" t="s">
        <v>4</v>
      </c>
      <c r="C42" s="34">
        <f>+C43+C47+C50+C55</f>
        <v>55787431.650000006</v>
      </c>
    </row>
    <row r="43" spans="2:3" ht="15" x14ac:dyDescent="0.3">
      <c r="B43" s="39" t="s">
        <v>46</v>
      </c>
      <c r="C43" s="36">
        <f>+SUM(C44:C46)</f>
        <v>11604703.27</v>
      </c>
    </row>
    <row r="44" spans="2:3" ht="15" x14ac:dyDescent="0.3">
      <c r="B44" s="47" t="s">
        <v>102</v>
      </c>
      <c r="C44" s="38">
        <v>4155336.3600000013</v>
      </c>
    </row>
    <row r="45" spans="2:3" ht="15" x14ac:dyDescent="0.3">
      <c r="B45" s="47" t="s">
        <v>84</v>
      </c>
      <c r="C45" s="38">
        <v>1986553.1799999997</v>
      </c>
    </row>
    <row r="46" spans="2:3" ht="15" x14ac:dyDescent="0.3">
      <c r="B46" s="47" t="s">
        <v>103</v>
      </c>
      <c r="C46" s="38">
        <v>5462813.7299999986</v>
      </c>
    </row>
    <row r="47" spans="2:3" ht="15" x14ac:dyDescent="0.3">
      <c r="B47" s="39" t="s">
        <v>75</v>
      </c>
      <c r="C47" s="36">
        <f>+SUM(C48:C49)</f>
        <v>3200098.5300000012</v>
      </c>
    </row>
    <row r="48" spans="2:3" ht="15" x14ac:dyDescent="0.3">
      <c r="B48" s="47" t="s">
        <v>104</v>
      </c>
      <c r="C48" s="38">
        <v>2587936.310000001</v>
      </c>
    </row>
    <row r="49" spans="2:3" ht="15" x14ac:dyDescent="0.3">
      <c r="B49" s="80" t="s">
        <v>76</v>
      </c>
      <c r="C49" s="81">
        <v>612162.22000000009</v>
      </c>
    </row>
    <row r="50" spans="2:3" ht="15" x14ac:dyDescent="0.3">
      <c r="B50" s="39" t="s">
        <v>23</v>
      </c>
      <c r="C50" s="36">
        <f>+SUM(C51:C54)</f>
        <v>22758162.790000003</v>
      </c>
    </row>
    <row r="51" spans="2:3" ht="15" x14ac:dyDescent="0.3">
      <c r="B51" s="47" t="s">
        <v>24</v>
      </c>
      <c r="C51" s="38">
        <v>4641030.32</v>
      </c>
    </row>
    <row r="52" spans="2:3" ht="15" x14ac:dyDescent="0.3">
      <c r="B52" s="47" t="s">
        <v>45</v>
      </c>
      <c r="C52" s="38">
        <v>5270207.2400000012</v>
      </c>
    </row>
    <row r="53" spans="2:3" ht="15" x14ac:dyDescent="0.3">
      <c r="B53" s="47" t="s">
        <v>25</v>
      </c>
      <c r="C53" s="38">
        <v>12151128.430000002</v>
      </c>
    </row>
    <row r="54" spans="2:3" ht="15" x14ac:dyDescent="0.3">
      <c r="B54" s="47" t="s">
        <v>105</v>
      </c>
      <c r="C54" s="38">
        <v>695796.79999999958</v>
      </c>
    </row>
    <row r="55" spans="2:3" ht="15" x14ac:dyDescent="0.3">
      <c r="B55" s="39" t="s">
        <v>5</v>
      </c>
      <c r="C55" s="36">
        <f>+SUM(C56:C60)</f>
        <v>18224467.059999999</v>
      </c>
    </row>
    <row r="56" spans="2:3" ht="15" x14ac:dyDescent="0.3">
      <c r="B56" s="47" t="s">
        <v>48</v>
      </c>
      <c r="C56" s="38">
        <v>6779257.5200000023</v>
      </c>
    </row>
    <row r="57" spans="2:3" ht="15" x14ac:dyDescent="0.3">
      <c r="B57" s="47" t="s">
        <v>77</v>
      </c>
      <c r="C57" s="38">
        <v>5146454.7099999981</v>
      </c>
    </row>
    <row r="58" spans="2:3" ht="15" x14ac:dyDescent="0.3">
      <c r="B58" s="47" t="s">
        <v>106</v>
      </c>
      <c r="C58" s="38">
        <v>3014236.9699999997</v>
      </c>
    </row>
    <row r="59" spans="2:3" ht="15" x14ac:dyDescent="0.3">
      <c r="B59" s="47" t="s">
        <v>85</v>
      </c>
      <c r="C59" s="38">
        <v>1855738.82</v>
      </c>
    </row>
    <row r="60" spans="2:3" ht="15.75" thickBot="1" x14ac:dyDescent="0.35">
      <c r="B60" s="49" t="s">
        <v>78</v>
      </c>
      <c r="C60" s="50">
        <v>1428779.0399999998</v>
      </c>
    </row>
    <row r="61" spans="2:3" ht="15.75" thickBot="1" x14ac:dyDescent="0.35">
      <c r="B61" s="33" t="s">
        <v>6</v>
      </c>
      <c r="C61" s="34">
        <f>+C62+C69+C74+C77+C79+C82+C87</f>
        <v>122304121.18000004</v>
      </c>
    </row>
    <row r="62" spans="2:3" ht="15" x14ac:dyDescent="0.3">
      <c r="B62" s="39" t="s">
        <v>7</v>
      </c>
      <c r="C62" s="36">
        <f>+SUM(C63:C68)</f>
        <v>30609708.629999999</v>
      </c>
    </row>
    <row r="63" spans="2:3" ht="15" x14ac:dyDescent="0.3">
      <c r="B63" s="47" t="s">
        <v>107</v>
      </c>
      <c r="C63" s="38">
        <v>26170.950000000004</v>
      </c>
    </row>
    <row r="64" spans="2:3" ht="15" x14ac:dyDescent="0.3">
      <c r="B64" s="47" t="s">
        <v>7</v>
      </c>
      <c r="C64" s="38">
        <v>11132996.409999995</v>
      </c>
    </row>
    <row r="65" spans="2:3" ht="15" x14ac:dyDescent="0.3">
      <c r="B65" s="47" t="s">
        <v>17</v>
      </c>
      <c r="C65" s="38">
        <v>12533249.500000004</v>
      </c>
    </row>
    <row r="66" spans="2:3" ht="15" x14ac:dyDescent="0.3">
      <c r="B66" s="47" t="s">
        <v>63</v>
      </c>
      <c r="C66" s="38">
        <v>3344727.3699999996</v>
      </c>
    </row>
    <row r="67" spans="2:3" ht="15" x14ac:dyDescent="0.3">
      <c r="B67" s="47" t="s">
        <v>64</v>
      </c>
      <c r="C67" s="38">
        <v>1582673.7200000002</v>
      </c>
    </row>
    <row r="68" spans="2:3" ht="15" x14ac:dyDescent="0.3">
      <c r="B68" s="47" t="s">
        <v>108</v>
      </c>
      <c r="C68" s="38">
        <v>1989890.6800000002</v>
      </c>
    </row>
    <row r="69" spans="2:3" ht="15" x14ac:dyDescent="0.3">
      <c r="B69" s="39" t="s">
        <v>67</v>
      </c>
      <c r="C69" s="36">
        <f>+SUM(C70:C73)</f>
        <v>12902955.35</v>
      </c>
    </row>
    <row r="70" spans="2:3" ht="15" x14ac:dyDescent="0.3">
      <c r="B70" s="47" t="s">
        <v>69</v>
      </c>
      <c r="C70" s="38">
        <v>2653553.2799999998</v>
      </c>
    </row>
    <row r="71" spans="2:3" ht="15" x14ac:dyDescent="0.3">
      <c r="B71" s="47" t="s">
        <v>109</v>
      </c>
      <c r="C71" s="38">
        <v>1857424.1800000002</v>
      </c>
    </row>
    <row r="72" spans="2:3" ht="15" x14ac:dyDescent="0.3">
      <c r="B72" s="47" t="s">
        <v>110</v>
      </c>
      <c r="C72" s="38">
        <v>5037382.4699999988</v>
      </c>
    </row>
    <row r="73" spans="2:3" ht="15" x14ac:dyDescent="0.3">
      <c r="B73" s="47" t="s">
        <v>68</v>
      </c>
      <c r="C73" s="38">
        <v>3354595.4200000004</v>
      </c>
    </row>
    <row r="74" spans="2:3" ht="15" x14ac:dyDescent="0.3">
      <c r="B74" s="39" t="s">
        <v>52</v>
      </c>
      <c r="C74" s="36">
        <f>+SUM(C75:C76)</f>
        <v>20173883.910000004</v>
      </c>
    </row>
    <row r="75" spans="2:3" ht="15" x14ac:dyDescent="0.3">
      <c r="B75" s="47" t="s">
        <v>52</v>
      </c>
      <c r="C75" s="38">
        <v>15332601.98</v>
      </c>
    </row>
    <row r="76" spans="2:3" ht="15" x14ac:dyDescent="0.3">
      <c r="B76" s="47" t="s">
        <v>111</v>
      </c>
      <c r="C76" s="38">
        <v>4841281.9300000016</v>
      </c>
    </row>
    <row r="77" spans="2:3" ht="15" x14ac:dyDescent="0.3">
      <c r="B77" s="39" t="s">
        <v>61</v>
      </c>
      <c r="C77" s="36">
        <f>+C78</f>
        <v>3266112.6299999985</v>
      </c>
    </row>
    <row r="78" spans="2:3" ht="15" x14ac:dyDescent="0.3">
      <c r="B78" s="47" t="s">
        <v>62</v>
      </c>
      <c r="C78" s="38">
        <v>3266112.6299999985</v>
      </c>
    </row>
    <row r="79" spans="2:3" ht="15" x14ac:dyDescent="0.3">
      <c r="B79" s="39" t="s">
        <v>65</v>
      </c>
      <c r="C79" s="36">
        <f>+SUM(C80:C81)</f>
        <v>9731839.3899999969</v>
      </c>
    </row>
    <row r="80" spans="2:3" ht="15" x14ac:dyDescent="0.3">
      <c r="B80" s="47" t="s">
        <v>66</v>
      </c>
      <c r="C80" s="38">
        <v>7943652.1799999978</v>
      </c>
    </row>
    <row r="81" spans="2:3" ht="15" x14ac:dyDescent="0.3">
      <c r="B81" s="47" t="s">
        <v>65</v>
      </c>
      <c r="C81" s="38">
        <v>1788187.2099999997</v>
      </c>
    </row>
    <row r="82" spans="2:3" ht="15" x14ac:dyDescent="0.3">
      <c r="B82" s="39" t="s">
        <v>8</v>
      </c>
      <c r="C82" s="36">
        <f>+SUM(C83:C86)</f>
        <v>40628909.420000046</v>
      </c>
    </row>
    <row r="83" spans="2:3" ht="15" x14ac:dyDescent="0.3">
      <c r="B83" s="47" t="s">
        <v>112</v>
      </c>
      <c r="C83" s="38">
        <v>17924522.330000017</v>
      </c>
    </row>
    <row r="84" spans="2:3" ht="15" x14ac:dyDescent="0.3">
      <c r="B84" s="47" t="s">
        <v>53</v>
      </c>
      <c r="C84" s="38">
        <v>19651258.450000033</v>
      </c>
    </row>
    <row r="85" spans="2:3" ht="15" x14ac:dyDescent="0.3">
      <c r="B85" s="47" t="s">
        <v>43</v>
      </c>
      <c r="C85" s="38">
        <v>923098.15</v>
      </c>
    </row>
    <row r="86" spans="2:3" ht="15" x14ac:dyDescent="0.3">
      <c r="B86" s="47" t="s">
        <v>54</v>
      </c>
      <c r="C86" s="38">
        <v>2130030.4900000002</v>
      </c>
    </row>
    <row r="87" spans="2:3" ht="15" x14ac:dyDescent="0.3">
      <c r="B87" s="39" t="s">
        <v>3</v>
      </c>
      <c r="C87" s="36">
        <f>+SUM(C88:C90)</f>
        <v>4990711.8499999996</v>
      </c>
    </row>
    <row r="88" spans="2:3" ht="15" x14ac:dyDescent="0.3">
      <c r="B88" s="47" t="s">
        <v>22</v>
      </c>
      <c r="C88" s="38">
        <v>1641717.5399999989</v>
      </c>
    </row>
    <row r="89" spans="2:3" ht="15" x14ac:dyDescent="0.3">
      <c r="B89" s="47" t="s">
        <v>113</v>
      </c>
      <c r="C89" s="38">
        <v>1126409.4700000002</v>
      </c>
    </row>
    <row r="90" spans="2:3" ht="15.75" thickBot="1" x14ac:dyDescent="0.35">
      <c r="B90" s="49" t="s">
        <v>3</v>
      </c>
      <c r="C90" s="50">
        <v>2222584.8400000003</v>
      </c>
    </row>
    <row r="91" spans="2:3" ht="15.75" thickBot="1" x14ac:dyDescent="0.35">
      <c r="B91" s="33" t="s">
        <v>9</v>
      </c>
      <c r="C91" s="34">
        <f>+C92+C95+C99+C102+C104+C110+C114+C116</f>
        <v>48274291.25</v>
      </c>
    </row>
    <row r="92" spans="2:3" ht="15" x14ac:dyDescent="0.3">
      <c r="B92" s="53" t="s">
        <v>38</v>
      </c>
      <c r="C92" s="48">
        <f>+SUM(C93:C94)</f>
        <v>3427261.9999999991</v>
      </c>
    </row>
    <row r="93" spans="2:3" ht="15" x14ac:dyDescent="0.3">
      <c r="B93" s="47" t="s">
        <v>114</v>
      </c>
      <c r="C93" s="38">
        <v>2228249.0599999991</v>
      </c>
    </row>
    <row r="94" spans="2:3" ht="15" x14ac:dyDescent="0.3">
      <c r="B94" s="47" t="s">
        <v>30</v>
      </c>
      <c r="C94" s="38">
        <v>1199012.9400000002</v>
      </c>
    </row>
    <row r="95" spans="2:3" ht="15" x14ac:dyDescent="0.3">
      <c r="B95" s="39" t="s">
        <v>50</v>
      </c>
      <c r="C95" s="36">
        <f>+SUM(C96:C98)</f>
        <v>4969278</v>
      </c>
    </row>
    <row r="96" spans="2:3" ht="15" x14ac:dyDescent="0.3">
      <c r="B96" s="47" t="s">
        <v>70</v>
      </c>
      <c r="C96" s="38">
        <v>2651545.5899999994</v>
      </c>
    </row>
    <row r="97" spans="2:3" ht="15" x14ac:dyDescent="0.3">
      <c r="B97" s="47" t="s">
        <v>71</v>
      </c>
      <c r="C97" s="38">
        <v>1036950.37</v>
      </c>
    </row>
    <row r="98" spans="2:3" ht="15" x14ac:dyDescent="0.3">
      <c r="B98" s="47" t="s">
        <v>51</v>
      </c>
      <c r="C98" s="38">
        <v>1280782.0400000003</v>
      </c>
    </row>
    <row r="99" spans="2:3" ht="15" x14ac:dyDescent="0.3">
      <c r="B99" s="39" t="s">
        <v>29</v>
      </c>
      <c r="C99" s="36">
        <f>+SUM(C100:C101)</f>
        <v>3799630.1099999975</v>
      </c>
    </row>
    <row r="100" spans="2:3" ht="15" x14ac:dyDescent="0.3">
      <c r="B100" s="47" t="s">
        <v>74</v>
      </c>
      <c r="C100" s="38">
        <v>807312.7699999999</v>
      </c>
    </row>
    <row r="101" spans="2:3" ht="15" x14ac:dyDescent="0.3">
      <c r="B101" s="47" t="s">
        <v>41</v>
      </c>
      <c r="C101" s="38">
        <v>2992317.3399999975</v>
      </c>
    </row>
    <row r="102" spans="2:3" ht="15" x14ac:dyDescent="0.3">
      <c r="B102" s="39" t="s">
        <v>72</v>
      </c>
      <c r="C102" s="36">
        <f>+C103</f>
        <v>2002387.2899999989</v>
      </c>
    </row>
    <row r="103" spans="2:3" ht="15" x14ac:dyDescent="0.3">
      <c r="B103" s="47" t="s">
        <v>73</v>
      </c>
      <c r="C103" s="38">
        <v>2002387.2899999989</v>
      </c>
    </row>
    <row r="104" spans="2:3" ht="15" x14ac:dyDescent="0.3">
      <c r="B104" s="39" t="s">
        <v>10</v>
      </c>
      <c r="C104" s="36">
        <f>+SUM(C105:C109)</f>
        <v>8850133.3499999996</v>
      </c>
    </row>
    <row r="105" spans="2:3" ht="15" x14ac:dyDescent="0.3">
      <c r="B105" s="47" t="s">
        <v>115</v>
      </c>
      <c r="C105" s="38">
        <v>580533.45000000007</v>
      </c>
    </row>
    <row r="106" spans="2:3" ht="15" x14ac:dyDescent="0.3">
      <c r="B106" s="47" t="s">
        <v>10</v>
      </c>
      <c r="C106" s="38">
        <v>931618.45999999985</v>
      </c>
    </row>
    <row r="107" spans="2:3" ht="15" x14ac:dyDescent="0.3">
      <c r="B107" s="47" t="s">
        <v>116</v>
      </c>
      <c r="C107" s="38">
        <v>2129584.4799999995</v>
      </c>
    </row>
    <row r="108" spans="2:3" ht="15" x14ac:dyDescent="0.3">
      <c r="B108" s="47" t="s">
        <v>44</v>
      </c>
      <c r="C108" s="38">
        <v>3273646.4400000004</v>
      </c>
    </row>
    <row r="109" spans="2:3" ht="15" x14ac:dyDescent="0.3">
      <c r="B109" s="80" t="s">
        <v>117</v>
      </c>
      <c r="C109" s="81">
        <v>1934750.5200000003</v>
      </c>
    </row>
    <row r="110" spans="2:3" ht="15" x14ac:dyDescent="0.3">
      <c r="B110" s="39" t="s">
        <v>11</v>
      </c>
      <c r="C110" s="36">
        <f>+SUM(C111:C113)</f>
        <v>5957368.1399999997</v>
      </c>
    </row>
    <row r="111" spans="2:3" ht="15" x14ac:dyDescent="0.3">
      <c r="B111" s="47" t="s">
        <v>118</v>
      </c>
      <c r="C111" s="38">
        <v>1807553.7999999996</v>
      </c>
    </row>
    <row r="112" spans="2:3" ht="15" x14ac:dyDescent="0.3">
      <c r="B112" s="47" t="s">
        <v>11</v>
      </c>
      <c r="C112" s="38">
        <v>2459368.4500000002</v>
      </c>
    </row>
    <row r="113" spans="2:3" ht="15" x14ac:dyDescent="0.3">
      <c r="B113" s="47" t="s">
        <v>119</v>
      </c>
      <c r="C113" s="38">
        <v>1690445.89</v>
      </c>
    </row>
    <row r="114" spans="2:3" ht="15" x14ac:dyDescent="0.3">
      <c r="B114" s="39" t="s">
        <v>47</v>
      </c>
      <c r="C114" s="36">
        <f>+C115</f>
        <v>1025292.02</v>
      </c>
    </row>
    <row r="115" spans="2:3" ht="15" x14ac:dyDescent="0.3">
      <c r="B115" s="47" t="s">
        <v>47</v>
      </c>
      <c r="C115" s="38">
        <v>1025292.02</v>
      </c>
    </row>
    <row r="116" spans="2:3" ht="15" x14ac:dyDescent="0.3">
      <c r="B116" s="39" t="s">
        <v>12</v>
      </c>
      <c r="C116" s="36">
        <f>+SUM(C117:C124)</f>
        <v>18242940.34</v>
      </c>
    </row>
    <row r="117" spans="2:3" ht="15" x14ac:dyDescent="0.3">
      <c r="B117" s="47" t="s">
        <v>90</v>
      </c>
      <c r="C117" s="38">
        <v>1676316.4599999993</v>
      </c>
    </row>
    <row r="118" spans="2:3" ht="15" x14ac:dyDescent="0.3">
      <c r="B118" s="47" t="s">
        <v>120</v>
      </c>
      <c r="C118" s="38">
        <v>1391125.0099999998</v>
      </c>
    </row>
    <row r="119" spans="2:3" ht="15" x14ac:dyDescent="0.3">
      <c r="B119" s="47" t="s">
        <v>121</v>
      </c>
      <c r="C119" s="38">
        <v>2442527.48</v>
      </c>
    </row>
    <row r="120" spans="2:3" ht="15" x14ac:dyDescent="0.3">
      <c r="B120" s="47" t="s">
        <v>122</v>
      </c>
      <c r="C120" s="38">
        <v>2288037.7500000005</v>
      </c>
    </row>
    <row r="121" spans="2:3" ht="15" x14ac:dyDescent="0.3">
      <c r="B121" s="47" t="s">
        <v>123</v>
      </c>
      <c r="C121" s="38">
        <v>6403012.1900000004</v>
      </c>
    </row>
    <row r="122" spans="2:3" ht="15" x14ac:dyDescent="0.3">
      <c r="B122" s="47" t="s">
        <v>40</v>
      </c>
      <c r="C122" s="38">
        <v>1812326.5500000005</v>
      </c>
    </row>
    <row r="123" spans="2:3" ht="15" x14ac:dyDescent="0.3">
      <c r="B123" s="47" t="s">
        <v>12</v>
      </c>
      <c r="C123" s="38">
        <v>1298459.7499999998</v>
      </c>
    </row>
    <row r="124" spans="2:3" ht="15.75" thickBot="1" x14ac:dyDescent="0.35">
      <c r="B124" s="49" t="s">
        <v>124</v>
      </c>
      <c r="C124" s="50">
        <v>931135.15</v>
      </c>
    </row>
    <row r="125" spans="2:3" ht="15.75" thickBot="1" x14ac:dyDescent="0.35">
      <c r="B125" s="33" t="s">
        <v>13</v>
      </c>
      <c r="C125" s="41">
        <f>+C126+C128+C134+C136+C140</f>
        <v>34807093.779999986</v>
      </c>
    </row>
    <row r="126" spans="2:3" ht="15" x14ac:dyDescent="0.3">
      <c r="B126" s="39" t="s">
        <v>31</v>
      </c>
      <c r="C126" s="36">
        <f>+C127</f>
        <v>2511628.0799999987</v>
      </c>
    </row>
    <row r="127" spans="2:3" ht="15" x14ac:dyDescent="0.3">
      <c r="B127" s="47" t="s">
        <v>31</v>
      </c>
      <c r="C127" s="38">
        <v>2511628.0799999987</v>
      </c>
    </row>
    <row r="128" spans="2:3" ht="15" x14ac:dyDescent="0.3">
      <c r="B128" s="39" t="s">
        <v>14</v>
      </c>
      <c r="C128" s="36">
        <f>+SUM(C129:C133)</f>
        <v>11255678.429999998</v>
      </c>
    </row>
    <row r="129" spans="2:3" ht="15" x14ac:dyDescent="0.3">
      <c r="B129" s="47" t="s">
        <v>125</v>
      </c>
      <c r="C129" s="38">
        <v>2348875.8499999987</v>
      </c>
    </row>
    <row r="130" spans="2:3" ht="15" x14ac:dyDescent="0.3">
      <c r="B130" s="47" t="s">
        <v>16</v>
      </c>
      <c r="C130" s="38">
        <v>3217566.4300000011</v>
      </c>
    </row>
    <row r="131" spans="2:3" ht="15" x14ac:dyDescent="0.3">
      <c r="B131" s="47" t="s">
        <v>126</v>
      </c>
      <c r="C131" s="38">
        <v>2603618.0000000005</v>
      </c>
    </row>
    <row r="132" spans="2:3" ht="15" x14ac:dyDescent="0.3">
      <c r="B132" s="47" t="s">
        <v>32</v>
      </c>
      <c r="C132" s="38">
        <v>1793014.2999999991</v>
      </c>
    </row>
    <row r="133" spans="2:3" ht="15" x14ac:dyDescent="0.3">
      <c r="B133" s="47" t="s">
        <v>91</v>
      </c>
      <c r="C133" s="38">
        <v>1292603.8500000003</v>
      </c>
    </row>
    <row r="134" spans="2:3" ht="15" x14ac:dyDescent="0.3">
      <c r="B134" s="39" t="s">
        <v>81</v>
      </c>
      <c r="C134" s="36">
        <f>+C135</f>
        <v>1960638.3699999999</v>
      </c>
    </row>
    <row r="135" spans="2:3" ht="15" x14ac:dyDescent="0.3">
      <c r="B135" s="47" t="s">
        <v>86</v>
      </c>
      <c r="C135" s="38">
        <v>1960638.3699999999</v>
      </c>
    </row>
    <row r="136" spans="2:3" ht="15" x14ac:dyDescent="0.3">
      <c r="B136" s="39" t="s">
        <v>55</v>
      </c>
      <c r="C136" s="36">
        <f>+SUM(C137:C139)</f>
        <v>18285858.819999993</v>
      </c>
    </row>
    <row r="137" spans="2:3" ht="15" x14ac:dyDescent="0.3">
      <c r="B137" s="47" t="s">
        <v>88</v>
      </c>
      <c r="C137" s="38">
        <v>3687815.5400000005</v>
      </c>
    </row>
    <row r="138" spans="2:3" ht="15" x14ac:dyDescent="0.3">
      <c r="B138" s="47" t="s">
        <v>80</v>
      </c>
      <c r="C138" s="38">
        <v>4171866.1200000006</v>
      </c>
    </row>
    <row r="139" spans="2:3" ht="15" x14ac:dyDescent="0.3">
      <c r="B139" s="47" t="s">
        <v>79</v>
      </c>
      <c r="C139" s="38">
        <v>10426177.159999993</v>
      </c>
    </row>
    <row r="140" spans="2:3" ht="15" x14ac:dyDescent="0.3">
      <c r="B140" s="39" t="s">
        <v>33</v>
      </c>
      <c r="C140" s="36">
        <f>+C141</f>
        <v>793290.07999999973</v>
      </c>
    </row>
    <row r="141" spans="2:3" ht="15.75" thickBot="1" x14ac:dyDescent="0.35">
      <c r="B141" s="47" t="s">
        <v>34</v>
      </c>
      <c r="C141" s="38">
        <v>793290.07999999973</v>
      </c>
    </row>
    <row r="142" spans="2:3" ht="15.75" thickBot="1" x14ac:dyDescent="0.35">
      <c r="B142" s="33" t="s">
        <v>82</v>
      </c>
      <c r="C142" s="41">
        <v>1507379.14</v>
      </c>
    </row>
    <row r="143" spans="2:3" ht="15.75" thickBot="1" x14ac:dyDescent="0.35">
      <c r="B143" s="40" t="s">
        <v>19</v>
      </c>
      <c r="C143" s="41">
        <f>+C12+C42+C61+C91+C125+C142</f>
        <v>344110355.24000001</v>
      </c>
    </row>
    <row r="144" spans="2:3" ht="15.75" thickBot="1" x14ac:dyDescent="0.35">
      <c r="B144" s="52" t="s">
        <v>18</v>
      </c>
      <c r="C144" s="51">
        <v>0</v>
      </c>
    </row>
    <row r="145" spans="2:3" ht="15.75" thickBot="1" x14ac:dyDescent="0.35">
      <c r="B145" s="40" t="s">
        <v>20</v>
      </c>
      <c r="C145" s="45">
        <f>+C143+C144</f>
        <v>344110355.24000001</v>
      </c>
    </row>
    <row r="150" spans="2:3" x14ac:dyDescent="0.2">
      <c r="B150" s="31"/>
    </row>
    <row r="152" spans="2:3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90" orientation="portrait" r:id="rId1"/>
  <headerFooter>
    <oddFooter>&amp;R&amp;P/&amp;N</oddFooter>
  </headerFooter>
  <rowBreaks count="3" manualBreakCount="3">
    <brk id="49" min="1" max="2" man="1"/>
    <brk id="90" min="1" max="2" man="1"/>
    <brk id="124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</row>
    <row r="2" spans="1:5" x14ac:dyDescent="0.2">
      <c r="A2" s="3"/>
      <c r="B2" s="2"/>
      <c r="C2" s="9"/>
    </row>
    <row r="3" spans="1:5" x14ac:dyDescent="0.2">
      <c r="A3" s="3"/>
      <c r="B3" s="2"/>
      <c r="C3" s="9"/>
    </row>
    <row r="4" spans="1:5" x14ac:dyDescent="0.2">
      <c r="A4" s="3"/>
      <c r="B4" s="4"/>
      <c r="C4" s="24"/>
    </row>
    <row r="5" spans="1:5" ht="15" customHeight="1" x14ac:dyDescent="0.2">
      <c r="B5" s="70" t="s">
        <v>87</v>
      </c>
      <c r="C5" s="70"/>
    </row>
    <row r="6" spans="1:5" ht="7.5" customHeight="1" x14ac:dyDescent="0.25">
      <c r="B6" s="11"/>
      <c r="C6" s="11"/>
    </row>
    <row r="7" spans="1:5" x14ac:dyDescent="0.2">
      <c r="B7" s="71" t="s">
        <v>127</v>
      </c>
      <c r="C7" s="71"/>
    </row>
    <row r="8" spans="1:5" ht="7.5" customHeight="1" x14ac:dyDescent="0.2">
      <c r="B8" s="12"/>
      <c r="C8" s="12"/>
    </row>
    <row r="9" spans="1:5" x14ac:dyDescent="0.2">
      <c r="B9" s="72" t="s">
        <v>129</v>
      </c>
      <c r="C9" s="72"/>
    </row>
    <row r="10" spans="1:5" ht="7.5" customHeight="1" thickBot="1" x14ac:dyDescent="0.25">
      <c r="B10" s="68"/>
      <c r="C10" s="68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+C13+C15+C17+C20+C26+C32+C34</f>
        <v>5629672.9999999991</v>
      </c>
      <c r="E12"/>
    </row>
    <row r="13" spans="1:5" x14ac:dyDescent="0.2">
      <c r="B13" s="21" t="s">
        <v>60</v>
      </c>
      <c r="C13" s="19">
        <f>+C14</f>
        <v>238585.91999999998</v>
      </c>
      <c r="E13"/>
    </row>
    <row r="14" spans="1:5" x14ac:dyDescent="0.2">
      <c r="B14" s="27" t="s">
        <v>60</v>
      </c>
      <c r="C14" s="20">
        <v>238585.91999999998</v>
      </c>
      <c r="E14"/>
    </row>
    <row r="15" spans="1:5" x14ac:dyDescent="0.2">
      <c r="B15" s="21" t="s">
        <v>83</v>
      </c>
      <c r="C15" s="19">
        <f>+C16</f>
        <v>640180.04000000015</v>
      </c>
      <c r="E15"/>
    </row>
    <row r="16" spans="1:5" x14ac:dyDescent="0.2">
      <c r="B16" s="27" t="s">
        <v>83</v>
      </c>
      <c r="C16" s="20">
        <v>640180.04000000015</v>
      </c>
      <c r="E16"/>
    </row>
    <row r="17" spans="2:5" x14ac:dyDescent="0.2">
      <c r="B17" s="21" t="s">
        <v>1</v>
      </c>
      <c r="C17" s="19">
        <f>+SUM(C18:C19)</f>
        <v>328877.80000000005</v>
      </c>
      <c r="E17"/>
    </row>
    <row r="18" spans="2:5" x14ac:dyDescent="0.2">
      <c r="B18" s="27" t="s">
        <v>56</v>
      </c>
      <c r="C18" s="20">
        <v>304292.80000000005</v>
      </c>
      <c r="E18"/>
    </row>
    <row r="19" spans="2:5" x14ac:dyDescent="0.2">
      <c r="B19" s="27" t="s">
        <v>42</v>
      </c>
      <c r="C19" s="20">
        <v>24585</v>
      </c>
      <c r="E19"/>
    </row>
    <row r="20" spans="2:5" x14ac:dyDescent="0.2">
      <c r="B20" s="21" t="s">
        <v>35</v>
      </c>
      <c r="C20" s="19">
        <f>SUM(C21:C25)</f>
        <v>2241327.54</v>
      </c>
      <c r="E20"/>
    </row>
    <row r="21" spans="2:5" x14ac:dyDescent="0.2">
      <c r="B21" s="27" t="s">
        <v>49</v>
      </c>
      <c r="C21" s="20">
        <v>569635.64999999979</v>
      </c>
      <c r="E21"/>
    </row>
    <row r="22" spans="2:5" x14ac:dyDescent="0.2">
      <c r="B22" s="27" t="s">
        <v>94</v>
      </c>
      <c r="C22" s="20">
        <v>211940.01</v>
      </c>
      <c r="E22"/>
    </row>
    <row r="23" spans="2:5" x14ac:dyDescent="0.2">
      <c r="B23" s="27" t="s">
        <v>58</v>
      </c>
      <c r="C23" s="20">
        <v>400761.32999999996</v>
      </c>
      <c r="E23"/>
    </row>
    <row r="24" spans="2:5" x14ac:dyDescent="0.2">
      <c r="B24" s="27" t="s">
        <v>36</v>
      </c>
      <c r="C24" s="20">
        <v>480032.64000000013</v>
      </c>
      <c r="E24"/>
    </row>
    <row r="25" spans="2:5" x14ac:dyDescent="0.2">
      <c r="B25" s="27" t="s">
        <v>57</v>
      </c>
      <c r="C25" s="20">
        <v>578957.91</v>
      </c>
      <c r="E25"/>
    </row>
    <row r="26" spans="2:5" x14ac:dyDescent="0.2">
      <c r="B26" s="21" t="s">
        <v>26</v>
      </c>
      <c r="C26" s="19">
        <f>SUM(C27:C31)</f>
        <v>938311.36999999988</v>
      </c>
      <c r="E26"/>
    </row>
    <row r="27" spans="2:5" x14ac:dyDescent="0.2">
      <c r="B27" s="27" t="s">
        <v>96</v>
      </c>
      <c r="C27" s="20">
        <v>86664.26</v>
      </c>
      <c r="E27"/>
    </row>
    <row r="28" spans="2:5" x14ac:dyDescent="0.2">
      <c r="B28" s="27" t="s">
        <v>99</v>
      </c>
      <c r="C28" s="20">
        <v>99976.879999999976</v>
      </c>
      <c r="E28"/>
    </row>
    <row r="29" spans="2:5" x14ac:dyDescent="0.2">
      <c r="B29" s="27" t="s">
        <v>39</v>
      </c>
      <c r="C29" s="20">
        <v>677435.32</v>
      </c>
    </row>
    <row r="30" spans="2:5" x14ac:dyDescent="0.2">
      <c r="B30" s="27" t="s">
        <v>100</v>
      </c>
      <c r="C30" s="20">
        <v>1333.33</v>
      </c>
    </row>
    <row r="31" spans="2:5" x14ac:dyDescent="0.2">
      <c r="B31" s="27" t="s">
        <v>59</v>
      </c>
      <c r="C31" s="20">
        <v>72901.58</v>
      </c>
    </row>
    <row r="32" spans="2:5" x14ac:dyDescent="0.2">
      <c r="B32" s="21" t="s">
        <v>27</v>
      </c>
      <c r="C32" s="19">
        <f>+C33</f>
        <v>534693.85000000009</v>
      </c>
    </row>
    <row r="33" spans="2:3" x14ac:dyDescent="0.2">
      <c r="B33" s="27" t="s">
        <v>101</v>
      </c>
      <c r="C33" s="20">
        <v>534693.85000000009</v>
      </c>
    </row>
    <row r="34" spans="2:3" x14ac:dyDescent="0.2">
      <c r="B34" s="21" t="s">
        <v>2</v>
      </c>
      <c r="C34" s="19">
        <f>+C35</f>
        <v>707696.47999999986</v>
      </c>
    </row>
    <row r="35" spans="2:3" ht="13.5" thickBot="1" x14ac:dyDescent="0.25">
      <c r="B35" s="27" t="s">
        <v>2</v>
      </c>
      <c r="C35" s="20">
        <v>707696.47999999986</v>
      </c>
    </row>
    <row r="36" spans="2:3" ht="13.5" thickBot="1" x14ac:dyDescent="0.25">
      <c r="B36" s="16" t="s">
        <v>4</v>
      </c>
      <c r="C36" s="17">
        <f>+C37+C40+C43+C47</f>
        <v>12832702.930000007</v>
      </c>
    </row>
    <row r="37" spans="2:3" x14ac:dyDescent="0.2">
      <c r="B37" s="18" t="s">
        <v>46</v>
      </c>
      <c r="C37" s="30">
        <f>SUM(C38:C39)</f>
        <v>2352285.4199999995</v>
      </c>
    </row>
    <row r="38" spans="2:3" x14ac:dyDescent="0.2">
      <c r="B38" s="27" t="s">
        <v>102</v>
      </c>
      <c r="C38" s="20">
        <v>11555.55</v>
      </c>
    </row>
    <row r="39" spans="2:3" x14ac:dyDescent="0.2">
      <c r="B39" s="27" t="s">
        <v>84</v>
      </c>
      <c r="C39" s="20">
        <v>2340729.8699999996</v>
      </c>
    </row>
    <row r="40" spans="2:3" x14ac:dyDescent="0.2">
      <c r="B40" s="21" t="s">
        <v>75</v>
      </c>
      <c r="C40" s="19">
        <f>SUM(C41:C42)</f>
        <v>366039.75000000006</v>
      </c>
    </row>
    <row r="41" spans="2:3" x14ac:dyDescent="0.2">
      <c r="B41" s="27" t="s">
        <v>104</v>
      </c>
      <c r="C41" s="20">
        <v>83005.040000000023</v>
      </c>
    </row>
    <row r="42" spans="2:3" x14ac:dyDescent="0.2">
      <c r="B42" s="27" t="s">
        <v>76</v>
      </c>
      <c r="C42" s="20">
        <v>283034.71000000002</v>
      </c>
    </row>
    <row r="43" spans="2:3" x14ac:dyDescent="0.2">
      <c r="B43" s="21" t="s">
        <v>23</v>
      </c>
      <c r="C43" s="19">
        <f>SUM(C44:C46)</f>
        <v>6530974.9600000065</v>
      </c>
    </row>
    <row r="44" spans="2:3" x14ac:dyDescent="0.2">
      <c r="B44" s="27" t="s">
        <v>24</v>
      </c>
      <c r="C44" s="20">
        <v>5615223.5800000066</v>
      </c>
    </row>
    <row r="45" spans="2:3" x14ac:dyDescent="0.2">
      <c r="B45" s="27" t="s">
        <v>45</v>
      </c>
      <c r="C45" s="20">
        <v>530693.57999999984</v>
      </c>
    </row>
    <row r="46" spans="2:3" x14ac:dyDescent="0.2">
      <c r="B46" s="27" t="s">
        <v>25</v>
      </c>
      <c r="C46" s="20">
        <v>385057.8</v>
      </c>
    </row>
    <row r="47" spans="2:3" x14ac:dyDescent="0.2">
      <c r="B47" s="21" t="s">
        <v>5</v>
      </c>
      <c r="C47" s="19">
        <f>SUM(C48:C51)</f>
        <v>3583402.8</v>
      </c>
    </row>
    <row r="48" spans="2:3" x14ac:dyDescent="0.2">
      <c r="B48" s="27" t="s">
        <v>48</v>
      </c>
      <c r="C48" s="20">
        <v>1105057.08</v>
      </c>
    </row>
    <row r="49" spans="2:3" x14ac:dyDescent="0.2">
      <c r="B49" s="27" t="s">
        <v>77</v>
      </c>
      <c r="C49" s="20">
        <v>471168.46000000008</v>
      </c>
    </row>
    <row r="50" spans="2:3" x14ac:dyDescent="0.2">
      <c r="B50" s="27" t="s">
        <v>85</v>
      </c>
      <c r="C50" s="20">
        <v>1542123.7699999998</v>
      </c>
    </row>
    <row r="51" spans="2:3" ht="13.5" thickBot="1" x14ac:dyDescent="0.25">
      <c r="B51" s="28" t="s">
        <v>78</v>
      </c>
      <c r="C51" s="29">
        <v>465053.49000000005</v>
      </c>
    </row>
    <row r="52" spans="2:3" ht="13.5" thickBot="1" x14ac:dyDescent="0.25">
      <c r="B52" s="16" t="s">
        <v>6</v>
      </c>
      <c r="C52" s="17">
        <f>+C53+C60+C65+C67+C69+C72+C76</f>
        <v>12917614.849999998</v>
      </c>
    </row>
    <row r="53" spans="2:3" x14ac:dyDescent="0.2">
      <c r="B53" s="18" t="s">
        <v>7</v>
      </c>
      <c r="C53" s="30">
        <f>SUM(C54:C59)</f>
        <v>4246628.33</v>
      </c>
    </row>
    <row r="54" spans="2:3" x14ac:dyDescent="0.2">
      <c r="B54" s="27" t="s">
        <v>107</v>
      </c>
      <c r="C54" s="20">
        <v>123103.01</v>
      </c>
    </row>
    <row r="55" spans="2:3" x14ac:dyDescent="0.2">
      <c r="B55" s="27" t="s">
        <v>7</v>
      </c>
      <c r="C55" s="20">
        <v>211198.61999999997</v>
      </c>
    </row>
    <row r="56" spans="2:3" x14ac:dyDescent="0.2">
      <c r="B56" s="27" t="s">
        <v>17</v>
      </c>
      <c r="C56" s="20">
        <v>1933437.7100000007</v>
      </c>
    </row>
    <row r="57" spans="2:3" x14ac:dyDescent="0.2">
      <c r="B57" s="27" t="s">
        <v>63</v>
      </c>
      <c r="C57" s="20">
        <v>948117.72</v>
      </c>
    </row>
    <row r="58" spans="2:3" x14ac:dyDescent="0.2">
      <c r="B58" s="27" t="s">
        <v>64</v>
      </c>
      <c r="C58" s="20">
        <v>722656.60999999952</v>
      </c>
    </row>
    <row r="59" spans="2:3" x14ac:dyDescent="0.2">
      <c r="B59" s="27" t="s">
        <v>108</v>
      </c>
      <c r="C59" s="20">
        <v>308114.65999999997</v>
      </c>
    </row>
    <row r="60" spans="2:3" x14ac:dyDescent="0.2">
      <c r="B60" s="21" t="s">
        <v>67</v>
      </c>
      <c r="C60" s="19">
        <f>SUM(C61:C64)</f>
        <v>452700.41000000009</v>
      </c>
    </row>
    <row r="61" spans="2:3" x14ac:dyDescent="0.2">
      <c r="B61" s="27" t="s">
        <v>69</v>
      </c>
      <c r="C61" s="20">
        <v>57012.43</v>
      </c>
    </row>
    <row r="62" spans="2:3" x14ac:dyDescent="0.2">
      <c r="B62" s="27" t="s">
        <v>109</v>
      </c>
      <c r="C62" s="20">
        <v>289791.16000000009</v>
      </c>
    </row>
    <row r="63" spans="2:3" x14ac:dyDescent="0.2">
      <c r="B63" s="27" t="s">
        <v>110</v>
      </c>
      <c r="C63" s="20">
        <v>24521.950000000004</v>
      </c>
    </row>
    <row r="64" spans="2:3" x14ac:dyDescent="0.2">
      <c r="B64" s="27" t="s">
        <v>68</v>
      </c>
      <c r="C64" s="20">
        <v>81374.87</v>
      </c>
    </row>
    <row r="65" spans="2:3" x14ac:dyDescent="0.2">
      <c r="B65" s="21" t="s">
        <v>52</v>
      </c>
      <c r="C65" s="19">
        <f>+C66</f>
        <v>3005902.9999999986</v>
      </c>
    </row>
    <row r="66" spans="2:3" x14ac:dyDescent="0.2">
      <c r="B66" s="27" t="s">
        <v>52</v>
      </c>
      <c r="C66" s="20">
        <v>3005902.9999999986</v>
      </c>
    </row>
    <row r="67" spans="2:3" x14ac:dyDescent="0.2">
      <c r="B67" s="21" t="s">
        <v>61</v>
      </c>
      <c r="C67" s="19">
        <f>+C68</f>
        <v>253833.32999999996</v>
      </c>
    </row>
    <row r="68" spans="2:3" x14ac:dyDescent="0.2">
      <c r="B68" s="27" t="s">
        <v>62</v>
      </c>
      <c r="C68" s="20">
        <v>253833.32999999996</v>
      </c>
    </row>
    <row r="69" spans="2:3" x14ac:dyDescent="0.2">
      <c r="B69" s="21" t="s">
        <v>65</v>
      </c>
      <c r="C69" s="19">
        <f>SUM(C70:C71)</f>
        <v>522777.8600000001</v>
      </c>
    </row>
    <row r="70" spans="2:3" x14ac:dyDescent="0.2">
      <c r="B70" s="27" t="s">
        <v>66</v>
      </c>
      <c r="C70" s="20">
        <v>71553.660000000018</v>
      </c>
    </row>
    <row r="71" spans="2:3" x14ac:dyDescent="0.2">
      <c r="B71" s="27" t="s">
        <v>65</v>
      </c>
      <c r="C71" s="20">
        <v>451224.20000000007</v>
      </c>
    </row>
    <row r="72" spans="2:3" x14ac:dyDescent="0.2">
      <c r="B72" s="21" t="s">
        <v>8</v>
      </c>
      <c r="C72" s="19">
        <f>SUM(C73:C75)</f>
        <v>1686829.65</v>
      </c>
    </row>
    <row r="73" spans="2:3" x14ac:dyDescent="0.2">
      <c r="B73" s="27" t="s">
        <v>112</v>
      </c>
      <c r="C73" s="20">
        <v>73974.880000000005</v>
      </c>
    </row>
    <row r="74" spans="2:3" x14ac:dyDescent="0.2">
      <c r="B74" s="27" t="s">
        <v>43</v>
      </c>
      <c r="C74" s="20">
        <v>419569.40999999986</v>
      </c>
    </row>
    <row r="75" spans="2:3" x14ac:dyDescent="0.2">
      <c r="B75" s="27" t="s">
        <v>54</v>
      </c>
      <c r="C75" s="20">
        <v>1193285.3600000001</v>
      </c>
    </row>
    <row r="76" spans="2:3" x14ac:dyDescent="0.2">
      <c r="B76" s="21" t="s">
        <v>3</v>
      </c>
      <c r="C76" s="19">
        <f>SUM(C77:C79)</f>
        <v>2748942.2699999991</v>
      </c>
    </row>
    <row r="77" spans="2:3" x14ac:dyDescent="0.2">
      <c r="B77" s="27" t="s">
        <v>22</v>
      </c>
      <c r="C77" s="20">
        <v>989416.52000000048</v>
      </c>
    </row>
    <row r="78" spans="2:3" x14ac:dyDescent="0.2">
      <c r="B78" s="27" t="s">
        <v>113</v>
      </c>
      <c r="C78" s="20">
        <v>1171272.6299999985</v>
      </c>
    </row>
    <row r="79" spans="2:3" ht="13.5" thickBot="1" x14ac:dyDescent="0.25">
      <c r="B79" s="28" t="s">
        <v>3</v>
      </c>
      <c r="C79" s="29">
        <v>588253.12000000023</v>
      </c>
    </row>
    <row r="80" spans="2:3" ht="13.5" thickBot="1" x14ac:dyDescent="0.25">
      <c r="B80" s="16" t="s">
        <v>9</v>
      </c>
      <c r="C80" s="17">
        <f>+C81+C84+C87+C90+C92+C97+C100</f>
        <v>3108136.5700000008</v>
      </c>
    </row>
    <row r="81" spans="2:3" x14ac:dyDescent="0.2">
      <c r="B81" s="21" t="s">
        <v>38</v>
      </c>
      <c r="C81" s="19">
        <f>+SUM(C82:C83)</f>
        <v>645188.27999999991</v>
      </c>
    </row>
    <row r="82" spans="2:3" x14ac:dyDescent="0.2">
      <c r="B82" s="27" t="s">
        <v>114</v>
      </c>
      <c r="C82" s="20">
        <v>17042.739999999998</v>
      </c>
    </row>
    <row r="83" spans="2:3" x14ac:dyDescent="0.2">
      <c r="B83" s="27" t="s">
        <v>30</v>
      </c>
      <c r="C83" s="20">
        <v>628145.53999999992</v>
      </c>
    </row>
    <row r="84" spans="2:3" x14ac:dyDescent="0.2">
      <c r="B84" s="21" t="s">
        <v>50</v>
      </c>
      <c r="C84" s="19">
        <f>SUM(C85:C86)</f>
        <v>344975.68999999994</v>
      </c>
    </row>
    <row r="85" spans="2:3" x14ac:dyDescent="0.2">
      <c r="B85" s="27" t="s">
        <v>70</v>
      </c>
      <c r="C85" s="20">
        <v>201692.16</v>
      </c>
    </row>
    <row r="86" spans="2:3" x14ac:dyDescent="0.2">
      <c r="B86" s="27" t="s">
        <v>71</v>
      </c>
      <c r="C86" s="20">
        <v>143283.52999999997</v>
      </c>
    </row>
    <row r="87" spans="2:3" x14ac:dyDescent="0.2">
      <c r="B87" s="21" t="s">
        <v>29</v>
      </c>
      <c r="C87" s="19">
        <f>SUM(C88:C89)</f>
        <v>643797.81000000052</v>
      </c>
    </row>
    <row r="88" spans="2:3" x14ac:dyDescent="0.2">
      <c r="B88" s="27" t="s">
        <v>74</v>
      </c>
      <c r="C88" s="20">
        <v>35778.730000000003</v>
      </c>
    </row>
    <row r="89" spans="2:3" x14ac:dyDescent="0.2">
      <c r="B89" s="27" t="s">
        <v>41</v>
      </c>
      <c r="C89" s="20">
        <v>608019.08000000054</v>
      </c>
    </row>
    <row r="90" spans="2:3" x14ac:dyDescent="0.2">
      <c r="B90" s="21" t="s">
        <v>72</v>
      </c>
      <c r="C90" s="19">
        <f>+C91</f>
        <v>452369.25000000035</v>
      </c>
    </row>
    <row r="91" spans="2:3" x14ac:dyDescent="0.2">
      <c r="B91" s="27" t="s">
        <v>73</v>
      </c>
      <c r="C91" s="20">
        <v>452369.25000000035</v>
      </c>
    </row>
    <row r="92" spans="2:3" x14ac:dyDescent="0.2">
      <c r="B92" s="21" t="s">
        <v>10</v>
      </c>
      <c r="C92" s="19">
        <f>SUM(C93:C96)</f>
        <v>431791.32000000007</v>
      </c>
    </row>
    <row r="93" spans="2:3" x14ac:dyDescent="0.2">
      <c r="B93" s="27" t="s">
        <v>115</v>
      </c>
      <c r="C93" s="20">
        <v>28450.11</v>
      </c>
    </row>
    <row r="94" spans="2:3" x14ac:dyDescent="0.2">
      <c r="B94" s="27" t="s">
        <v>10</v>
      </c>
      <c r="C94" s="20">
        <v>252665.74000000008</v>
      </c>
    </row>
    <row r="95" spans="2:3" x14ac:dyDescent="0.2">
      <c r="B95" s="27" t="s">
        <v>116</v>
      </c>
      <c r="C95" s="20">
        <v>10726.609999999999</v>
      </c>
    </row>
    <row r="96" spans="2:3" x14ac:dyDescent="0.2">
      <c r="B96" s="27" t="s">
        <v>44</v>
      </c>
      <c r="C96" s="20">
        <v>139948.86000000002</v>
      </c>
    </row>
    <row r="97" spans="2:3" x14ac:dyDescent="0.2">
      <c r="B97" s="21" t="s">
        <v>11</v>
      </c>
      <c r="C97" s="19">
        <f>SUM(C98:C99)</f>
        <v>69158.69</v>
      </c>
    </row>
    <row r="98" spans="2:3" x14ac:dyDescent="0.2">
      <c r="B98" s="27" t="s">
        <v>118</v>
      </c>
      <c r="C98" s="20">
        <v>46824.77</v>
      </c>
    </row>
    <row r="99" spans="2:3" x14ac:dyDescent="0.2">
      <c r="B99" s="27" t="s">
        <v>119</v>
      </c>
      <c r="C99" s="20">
        <v>22333.920000000002</v>
      </c>
    </row>
    <row r="100" spans="2:3" x14ac:dyDescent="0.2">
      <c r="B100" s="21" t="s">
        <v>12</v>
      </c>
      <c r="C100" s="19">
        <f>SUM(C101:C108)</f>
        <v>520855.53000000009</v>
      </c>
    </row>
    <row r="101" spans="2:3" x14ac:dyDescent="0.2">
      <c r="B101" s="27" t="s">
        <v>90</v>
      </c>
      <c r="C101" s="20">
        <v>88877.92</v>
      </c>
    </row>
    <row r="102" spans="2:3" x14ac:dyDescent="0.2">
      <c r="B102" s="27" t="s">
        <v>120</v>
      </c>
      <c r="C102" s="20">
        <v>21678.14</v>
      </c>
    </row>
    <row r="103" spans="2:3" x14ac:dyDescent="0.2">
      <c r="B103" s="27" t="s">
        <v>121</v>
      </c>
      <c r="C103" s="20">
        <v>23271.840000000004</v>
      </c>
    </row>
    <row r="104" spans="2:3" x14ac:dyDescent="0.2">
      <c r="B104" s="27" t="s">
        <v>122</v>
      </c>
      <c r="C104" s="20">
        <v>85007.660000000018</v>
      </c>
    </row>
    <row r="105" spans="2:3" x14ac:dyDescent="0.2">
      <c r="B105" s="27" t="s">
        <v>123</v>
      </c>
      <c r="C105" s="20">
        <v>2053.34</v>
      </c>
    </row>
    <row r="106" spans="2:3" x14ac:dyDescent="0.2">
      <c r="B106" s="27" t="s">
        <v>40</v>
      </c>
      <c r="C106" s="20">
        <v>22321.78</v>
      </c>
    </row>
    <row r="107" spans="2:3" x14ac:dyDescent="0.2">
      <c r="B107" s="27" t="s">
        <v>12</v>
      </c>
      <c r="C107" s="20">
        <v>209250.90000000005</v>
      </c>
    </row>
    <row r="108" spans="2:3" ht="13.5" thickBot="1" x14ac:dyDescent="0.25">
      <c r="B108" s="27" t="s">
        <v>124</v>
      </c>
      <c r="C108" s="20">
        <v>68393.95</v>
      </c>
    </row>
    <row r="109" spans="2:3" ht="13.5" thickBot="1" x14ac:dyDescent="0.25">
      <c r="B109" s="16" t="s">
        <v>13</v>
      </c>
      <c r="C109" s="17">
        <f>+C110+C112+C118+C120+C124</f>
        <v>3613521.86</v>
      </c>
    </row>
    <row r="110" spans="2:3" x14ac:dyDescent="0.2">
      <c r="B110" s="21" t="s">
        <v>31</v>
      </c>
      <c r="C110" s="19">
        <v>1090276.8899999994</v>
      </c>
    </row>
    <row r="111" spans="2:3" x14ac:dyDescent="0.2">
      <c r="B111" s="27" t="s">
        <v>31</v>
      </c>
      <c r="C111" s="20">
        <v>1090276.8899999994</v>
      </c>
    </row>
    <row r="112" spans="2:3" x14ac:dyDescent="0.2">
      <c r="B112" s="21" t="s">
        <v>14</v>
      </c>
      <c r="C112" s="19">
        <v>1104575.5499999998</v>
      </c>
    </row>
    <row r="113" spans="2:3" x14ac:dyDescent="0.2">
      <c r="B113" s="27" t="s">
        <v>125</v>
      </c>
      <c r="C113" s="20">
        <v>135125.43999999997</v>
      </c>
    </row>
    <row r="114" spans="2:3" x14ac:dyDescent="0.2">
      <c r="B114" s="27" t="s">
        <v>16</v>
      </c>
      <c r="C114" s="20">
        <v>297495.2699999999</v>
      </c>
    </row>
    <row r="115" spans="2:3" x14ac:dyDescent="0.2">
      <c r="B115" s="27" t="s">
        <v>126</v>
      </c>
      <c r="C115" s="20">
        <v>45251.15</v>
      </c>
    </row>
    <row r="116" spans="2:3" x14ac:dyDescent="0.2">
      <c r="B116" s="27" t="s">
        <v>32</v>
      </c>
      <c r="C116" s="20">
        <v>603634.56999999972</v>
      </c>
    </row>
    <row r="117" spans="2:3" x14ac:dyDescent="0.2">
      <c r="B117" s="27" t="s">
        <v>91</v>
      </c>
      <c r="C117" s="20">
        <v>23069.120000000003</v>
      </c>
    </row>
    <row r="118" spans="2:3" x14ac:dyDescent="0.2">
      <c r="B118" s="26" t="s">
        <v>81</v>
      </c>
      <c r="C118" s="19">
        <v>113813.52</v>
      </c>
    </row>
    <row r="119" spans="2:3" x14ac:dyDescent="0.2">
      <c r="B119" s="27" t="s">
        <v>86</v>
      </c>
      <c r="C119" s="20">
        <v>113813.52</v>
      </c>
    </row>
    <row r="120" spans="2:3" x14ac:dyDescent="0.2">
      <c r="B120" s="26" t="s">
        <v>55</v>
      </c>
      <c r="C120" s="19">
        <v>833002.16999999993</v>
      </c>
    </row>
    <row r="121" spans="2:3" x14ac:dyDescent="0.2">
      <c r="B121" s="27" t="s">
        <v>88</v>
      </c>
      <c r="C121" s="20">
        <v>315370.62000000005</v>
      </c>
    </row>
    <row r="122" spans="2:3" x14ac:dyDescent="0.2">
      <c r="B122" s="27" t="s">
        <v>80</v>
      </c>
      <c r="C122" s="20">
        <v>115534.37000000001</v>
      </c>
    </row>
    <row r="123" spans="2:3" x14ac:dyDescent="0.2">
      <c r="B123" s="27" t="s">
        <v>79</v>
      </c>
      <c r="C123" s="20">
        <v>402097.17999999993</v>
      </c>
    </row>
    <row r="124" spans="2:3" x14ac:dyDescent="0.2">
      <c r="B124" s="26" t="s">
        <v>33</v>
      </c>
      <c r="C124" s="19">
        <v>471853.73000000027</v>
      </c>
    </row>
    <row r="125" spans="2:3" ht="13.5" thickBot="1" x14ac:dyDescent="0.25">
      <c r="B125" s="27" t="s">
        <v>34</v>
      </c>
      <c r="C125" s="20">
        <v>471853.73000000027</v>
      </c>
    </row>
    <row r="126" spans="2:3" ht="13.5" thickBot="1" x14ac:dyDescent="0.25">
      <c r="B126" s="16" t="s">
        <v>82</v>
      </c>
      <c r="C126" s="17">
        <v>0</v>
      </c>
    </row>
    <row r="127" spans="2:3" ht="13.5" thickBot="1" x14ac:dyDescent="0.25">
      <c r="B127" s="22" t="s">
        <v>19</v>
      </c>
      <c r="C127" s="5">
        <f>+C12+C36+C52+C80+C109+C126</f>
        <v>38101649.210000008</v>
      </c>
    </row>
    <row r="128" spans="2:3" ht="13.5" thickBot="1" x14ac:dyDescent="0.25">
      <c r="B128" s="23" t="s">
        <v>18</v>
      </c>
      <c r="C128" s="7">
        <v>0</v>
      </c>
    </row>
    <row r="129" spans="2:3" ht="13.5" thickBot="1" x14ac:dyDescent="0.25">
      <c r="B129" s="8" t="s">
        <v>20</v>
      </c>
      <c r="C129" s="6">
        <f>+C127+C128</f>
        <v>38101649.210000008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79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13</vt:i4>
      </vt:variant>
    </vt:vector>
  </HeadingPairs>
  <TitlesOfParts>
    <vt:vector size="20" baseType="lpstr">
      <vt:lpstr>PC</vt:lpstr>
      <vt:lpstr>GL</vt:lpstr>
      <vt:lpstr>RC</vt:lpstr>
      <vt:lpstr>FONDO GL</vt:lpstr>
      <vt:lpstr>FONDO GL CDI</vt:lpstr>
      <vt:lpstr>FONDO MUTUAL</vt:lpstr>
      <vt:lpstr>RC PROVISION</vt:lpstr>
      <vt:lpstr>'FONDO GL'!Área_de_impresión</vt:lpstr>
      <vt:lpstr>'FONDO GL CDI'!Área_de_impresión</vt:lpstr>
      <vt:lpstr>'FONDO MUTUAL'!Área_de_impresión</vt:lpstr>
      <vt:lpstr>GL!Área_de_impresión</vt:lpstr>
      <vt:lpstr>PC!Área_de_impresión</vt:lpstr>
      <vt:lpstr>'RC'!Área_de_impresión</vt:lpstr>
      <vt:lpstr>'RC PROVISION'!Área_de_impresión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'RC'!Títulos_a_imprimir</vt:lpstr>
      <vt:lpstr>'RC PROVISION'!Títulos_a_imprimir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Edith Hernández González</cp:lastModifiedBy>
  <cp:lastPrinted>2019-04-24T22:43:12Z</cp:lastPrinted>
  <dcterms:created xsi:type="dcterms:W3CDTF">2008-10-13T19:04:10Z</dcterms:created>
  <dcterms:modified xsi:type="dcterms:W3CDTF">2019-04-24T22:43:53Z</dcterms:modified>
</cp:coreProperties>
</file>