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5072017\INFORMES 2018\TRIMESTRALES\TERCER TRIMESTRE\"/>
    </mc:Choice>
  </mc:AlternateContent>
  <bookViews>
    <workbookView xWindow="0" yWindow="285" windowWidth="15195" windowHeight="7755"/>
  </bookViews>
  <sheets>
    <sheet name="PI" sheetId="30" r:id="rId1"/>
    <sheet name="GL" sheetId="23" r:id="rId2"/>
    <sheet name="FONDO GL" sheetId="24" r:id="rId3"/>
    <sheet name="FONDO GL CDI" sheetId="25" r:id="rId4"/>
    <sheet name="FONDO MUTUAL" sheetId="26" r:id="rId5"/>
    <sheet name="RC" sheetId="27" r:id="rId6"/>
    <sheet name="RC PROVISION" sheetId="29" state="hidden" r:id="rId7"/>
  </sheets>
  <externalReferences>
    <externalReference r:id="rId8"/>
  </externalReferences>
  <definedNames>
    <definedName name="_xlnm._FilterDatabase" localSheetId="0" hidden="1">PI!$B$12:$D$86</definedName>
    <definedName name="_xlnm.Print_Area" localSheetId="2">'FONDO GL'!$B$1:$C$32</definedName>
    <definedName name="_xlnm.Print_Area" localSheetId="3">'FONDO GL CDI'!$B$1:$C$28</definedName>
    <definedName name="_xlnm.Print_Area" localSheetId="4">'FONDO MUTUAL'!$B$1:$C$145</definedName>
    <definedName name="_xlnm.Print_Area" localSheetId="1">GL!$B$1:$C$24</definedName>
    <definedName name="_xlnm.Print_Area" localSheetId="0">PI!$B$1:$C$86</definedName>
    <definedName name="_xlnm.Print_Area" localSheetId="5">'RC'!$B$1:$C$109</definedName>
    <definedName name="_xlnm.Print_Area" localSheetId="6">'RC PROVISION'!$B$1:$C$129</definedName>
    <definedName name="FSD" localSheetId="3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0">PI!$1:$12</definedName>
    <definedName name="_xlnm.Print_Titles" localSheetId="5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81" i="30" l="1"/>
  <c r="C79" i="30"/>
  <c r="C75" i="30"/>
  <c r="C72" i="30"/>
  <c r="C70" i="30"/>
  <c r="C68" i="30"/>
  <c r="C65" i="30"/>
  <c r="C63" i="30"/>
  <c r="C60" i="30" s="1"/>
  <c r="C61" i="30"/>
  <c r="C57" i="30"/>
  <c r="C52" i="30"/>
  <c r="C50" i="30"/>
  <c r="C48" i="30"/>
  <c r="C45" i="30"/>
  <c r="C40" i="30"/>
  <c r="C36" i="30"/>
  <c r="C32" i="30"/>
  <c r="C30" i="30"/>
  <c r="C27" i="30"/>
  <c r="C24" i="30"/>
  <c r="C18" i="30"/>
  <c r="C14" i="30"/>
  <c r="C29" i="30" l="1"/>
  <c r="C39" i="30"/>
  <c r="C84" i="30" s="1"/>
  <c r="C86" i="30" s="1"/>
  <c r="C74" i="30"/>
  <c r="C13" i="30"/>
  <c r="C21" i="24"/>
  <c r="C15" i="24"/>
  <c r="B9" i="24" l="1"/>
  <c r="B9" i="25" s="1"/>
  <c r="B9" i="26" s="1"/>
  <c r="B9" i="27"/>
  <c r="C71" i="27"/>
  <c r="C44" i="27"/>
  <c r="C15" i="23" l="1"/>
  <c r="C100" i="27"/>
  <c r="C92" i="27"/>
  <c r="C84" i="27"/>
  <c r="C82" i="27"/>
  <c r="C77" i="27"/>
  <c r="C73" i="27"/>
  <c r="C70" i="27"/>
  <c r="C68" i="27"/>
  <c r="C64" i="27"/>
  <c r="C60" i="27"/>
  <c r="C58" i="27"/>
  <c r="C56" i="27"/>
  <c r="C52" i="27"/>
  <c r="C46" i="27"/>
  <c r="C40" i="27"/>
  <c r="C36" i="27"/>
  <c r="C33" i="27"/>
  <c r="C30" i="27"/>
  <c r="C24" i="27"/>
  <c r="C20" i="27"/>
  <c r="C17" i="27"/>
  <c r="C18" i="25"/>
  <c r="C136" i="26"/>
  <c r="C128" i="26"/>
  <c r="C126" i="26"/>
  <c r="C116" i="26"/>
  <c r="C110" i="26"/>
  <c r="C104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37" i="26"/>
  <c r="C29" i="26"/>
  <c r="C21" i="26"/>
  <c r="C17" i="26"/>
  <c r="C45" i="27" l="1"/>
  <c r="C29" i="27"/>
  <c r="C61" i="26"/>
  <c r="C42" i="26"/>
  <c r="C21" i="25" l="1"/>
  <c r="C16" i="25"/>
  <c r="C28" i="24"/>
  <c r="C26" i="24"/>
  <c r="C25" i="24" s="1"/>
  <c r="C19" i="24"/>
  <c r="C18" i="24" s="1"/>
  <c r="C13" i="24"/>
  <c r="C12" i="24" s="1"/>
  <c r="C15" i="25" l="1"/>
  <c r="C30" i="24"/>
  <c r="C13" i="27" l="1"/>
  <c r="C15" i="27"/>
  <c r="C27" i="27"/>
  <c r="C75" i="27"/>
  <c r="C67" i="27" s="1"/>
  <c r="C90" i="27"/>
  <c r="C98" i="27"/>
  <c r="C104" i="27"/>
  <c r="C12" i="27" l="1"/>
  <c r="C89" i="27"/>
  <c r="C19" i="23"/>
  <c r="C107" i="27" l="1"/>
  <c r="C24" i="25"/>
  <c r="C23" i="25" s="1"/>
  <c r="C13" i="25"/>
  <c r="C12" i="25" s="1"/>
  <c r="C18" i="23" l="1"/>
  <c r="C13" i="23"/>
  <c r="C12" i="23" s="1"/>
  <c r="C100" i="29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22" i="23" l="1"/>
  <c r="C80" i="29"/>
  <c r="C109" i="29"/>
  <c r="C36" i="29"/>
  <c r="C127" i="29" l="1"/>
  <c r="C129" i="29" s="1"/>
  <c r="C26" i="25"/>
  <c r="C140" i="26" l="1"/>
  <c r="C134" i="26"/>
  <c r="C114" i="26"/>
  <c r="C102" i="26"/>
  <c r="C91" i="26" s="1"/>
  <c r="C40" i="26"/>
  <c r="C15" i="26"/>
  <c r="C13" i="26"/>
  <c r="C125" i="26" l="1"/>
  <c r="C12" i="26"/>
  <c r="C28" i="25"/>
  <c r="C24" i="23"/>
  <c r="C143" i="26" l="1"/>
  <c r="C145" i="26" s="1"/>
  <c r="C32" i="24"/>
  <c r="C109" i="27"/>
</calcChain>
</file>

<file path=xl/sharedStrings.xml><?xml version="1.0" encoding="utf-8"?>
<sst xmlns="http://schemas.openxmlformats.org/spreadsheetml/2006/main" count="506" uniqueCount="134">
  <si>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</si>
  <si>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</si>
  <si>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</si>
  <si>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</si>
  <si>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</si>
  <si>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</si>
  <si>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</si>
  <si>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</si>
  <si>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</si>
  <si>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</si>
  <si>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</si>
  <si>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</si>
  <si>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</si>
  <si>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</si>
  <si>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</si>
  <si>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</si>
  <si>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</si>
  <si>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</si>
  <si>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</si>
  <si>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</si>
  <si>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</si>
  <si>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</si>
  <si>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</si>
  <si>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</si>
  <si>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</si>
  <si>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</si>
  <si>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</si>
  <si>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</si>
  <si>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</si>
  <si>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</si>
  <si>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</si>
  <si>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</si>
  <si>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</si>
  <si>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</si>
  <si>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</si>
  <si>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</si>
  <si>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</si>
  <si>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</si>
  <si>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</si>
  <si>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</si>
  <si>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</si>
  <si>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</si>
  <si>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</si>
  <si>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</si>
  <si>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</si>
  <si>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</si>
  <si>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</si>
  <si>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</si>
  <si>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</si>
  <si>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</si>
  <si>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</si>
  <si>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</si>
  <si>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</si>
  <si>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</si>
  <si>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</si>
  <si>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</si>
  <si>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</si>
  <si>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</si>
  <si>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</si>
  <si>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</si>
  <si>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</si>
  <si>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</si>
  <si>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</si>
  <si>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</si>
  <si>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</si>
  <si>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</si>
  <si>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</si>
  <si>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</si>
  <si>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</si>
  <si>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</si>
  <si>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</si>
  <si>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</si>
  <si>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</si>
  <si>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</si>
  <si>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</si>
  <si>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</si>
  <si>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</si>
  <si>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</si>
  <si>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</si>
  <si>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</si>
  <si>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</si>
  <si>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</si>
  <si>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</si>
  <si>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</si>
  <si>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</si>
  <si>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</si>
  <si>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</si>
  <si>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</si>
  <si>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</si>
  <si>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</si>
  <si>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</si>
  <si>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</si>
  <si>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</si>
  <si>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</si>
  <si>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</si>
  <si>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</si>
  <si>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</si>
  <si>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</si>
  <si>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</si>
  <si>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</si>
  <si>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</si>
  <si>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</si>
  <si>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</si>
  <si>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</si>
  <si>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</si>
  <si>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</si>
  <si>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</si>
  <si>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</si>
  <si>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</si>
  <si>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</si>
  <si>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</si>
  <si>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</si>
  <si>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</si>
  <si>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</si>
  <si>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</si>
  <si>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</si>
  <si>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</si>
  <si>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</si>
  <si>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</si>
  <si>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</si>
  <si>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</si>
  <si>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</si>
  <si>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</si>
  <si>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</si>
  <si>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</si>
  <si>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</si>
  <si>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</si>
  <si>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</si>
  <si>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GARANTIAS LIQUIDAS CAPITALIZABLES</t>
  </si>
  <si>
    <t>OCTUBRE - DICIEMBRE 2017</t>
  </si>
  <si>
    <t>AUTLAN</t>
  </si>
  <si>
    <t>Monto_Constituído</t>
  </si>
  <si>
    <t>JULIO - SEPTIEMBRE 2018</t>
  </si>
  <si>
    <t>PROGRAMA DE CAPACITACIÓN PARA PRODUCTORES E INTERMEDIARIOS FINANCIEROS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</si>
</sst>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8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4" fillId="25" borderId="10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0" fontId="1" fillId="25" borderId="20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4" fillId="25" borderId="22" xfId="323" applyFont="1" applyFill="1" applyBorder="1" applyAlignment="1">
      <alignment horizontal="center"/>
    </xf>
    <xf numFmtId="43" fontId="4" fillId="25" borderId="23" xfId="262" applyFont="1" applyFill="1" applyBorder="1" applyAlignment="1">
      <alignment horizontal="center" vertical="center" wrapText="1"/>
    </xf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1" fillId="0" borderId="0" xfId="323" applyBorder="1"/>
    <xf numFmtId="0" fontId="4" fillId="24" borderId="10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4" fillId="25" borderId="13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44" fontId="1" fillId="0" borderId="0" xfId="323" applyNumberFormat="1"/>
    <xf numFmtId="0" fontId="4" fillId="25" borderId="17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right" indent="1"/>
    </xf>
    <xf numFmtId="43" fontId="1" fillId="0" borderId="0" xfId="262" applyFont="1"/>
    <xf numFmtId="0" fontId="1" fillId="25" borderId="18" xfId="0" applyFont="1" applyFill="1" applyBorder="1" applyAlignment="1">
      <alignment horizontal="right" indent="1"/>
    </xf>
    <xf numFmtId="0" fontId="4" fillId="25" borderId="10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4" fillId="25" borderId="24" xfId="0" applyFont="1" applyFill="1" applyBorder="1" applyAlignment="1"/>
    <xf numFmtId="0" fontId="4" fillId="25" borderId="10" xfId="0" applyFont="1" applyFill="1" applyBorder="1" applyAlignment="1"/>
    <xf numFmtId="44" fontId="4" fillId="25" borderId="16" xfId="0" applyNumberFormat="1" applyFont="1" applyFill="1" applyBorder="1" applyAlignment="1">
      <alignment horizontal="center" vertical="center" wrapText="1"/>
    </xf>
    <xf numFmtId="43" fontId="1" fillId="0" borderId="0" xfId="323" applyNumberFormat="1"/>
    <xf numFmtId="0" fontId="4" fillId="25" borderId="15" xfId="0" applyFont="1" applyFill="1" applyBorder="1" applyAlignment="1">
      <alignment horizontal="left"/>
    </xf>
    <xf numFmtId="43" fontId="0" fillId="0" borderId="0" xfId="262" applyFont="1"/>
    <xf numFmtId="0" fontId="1" fillId="25" borderId="15" xfId="0" applyFont="1" applyFill="1" applyBorder="1" applyAlignment="1">
      <alignment horizontal="left"/>
    </xf>
    <xf numFmtId="4" fontId="1" fillId="0" borderId="0" xfId="323" applyNumberFormat="1"/>
    <xf numFmtId="0" fontId="4" fillId="0" borderId="19" xfId="323" applyFont="1" applyBorder="1" applyAlignment="1">
      <alignment horizontal="left" vertical="top" wrapText="1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11" fontId="4" fillId="0" borderId="0" xfId="323" applyNumberFormat="1" applyFont="1" applyAlignment="1">
      <alignment horizontal="center"/>
    </xf>
    <xf numFmtId="0" fontId="4" fillId="0" borderId="0" xfId="323" applyFont="1" applyAlignment="1">
      <alignment vertical="center" wrapText="1"/>
    </xf>
    <xf numFmtId="0" fontId="26" fillId="0" borderId="0" xfId="323" applyFont="1" applyAlignment="1">
      <alignment horizontal="center" wrapText="1"/>
    </xf>
    <xf numFmtId="0" fontId="4" fillId="0" borderId="0" xfId="323" applyFont="1" applyAlignment="1">
      <alignment horizontal="center"/>
    </xf>
    <xf numFmtId="0" fontId="4" fillId="25" borderId="22" xfId="0" applyFont="1" applyFill="1" applyBorder="1" applyAlignment="1">
      <alignment horizontal="center"/>
    </xf>
    <xf numFmtId="0" fontId="1" fillId="25" borderId="15" xfId="0" applyFont="1" applyFill="1" applyBorder="1" applyAlignment="1">
      <alignment horizontal="right" indent="1"/>
    </xf>
    <xf numFmtId="0" fontId="1" fillId="25" borderId="20" xfId="0" applyFont="1" applyFill="1" applyBorder="1" applyAlignment="1">
      <alignment horizontal="right" indent="1"/>
    </xf>
    <xf numFmtId="0" fontId="4" fillId="25" borderId="23" xfId="323" applyFont="1" applyFill="1" applyBorder="1" applyAlignment="1">
      <alignment horizontal="center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47624</xdr:colOff>
      <xdr:row>0</xdr:row>
      <xdr:rowOff>28575</xdr:rowOff>
    </xdr:from>
    <xdr:to>
      <xdr:col>2</xdr:col>
      <xdr:colOff>1809749</xdr:colOff>
      <xdr:row>3</xdr:row>
      <xdr:rowOff>139425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28575"/>
          <a:ext cx="1762125" cy="59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Normal="100" workbookViewId="0">
      <selection activeCell="E31" sqref="E3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50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7" x14ac:dyDescent="0.2">
      <c r="A1" s="3"/>
      <c r="B1" s="2"/>
      <c r="C1" s="40"/>
    </row>
    <row r="2" spans="1:7" x14ac:dyDescent="0.2">
      <c r="A2" s="3"/>
      <c r="B2" s="2"/>
      <c r="C2" s="40"/>
    </row>
    <row r="3" spans="1:7" x14ac:dyDescent="0.2">
      <c r="A3" s="3"/>
      <c r="B3" s="4"/>
      <c r="C3" s="41"/>
    </row>
    <row r="4" spans="1:7" x14ac:dyDescent="0.2">
      <c r="A4" s="42"/>
      <c r="B4" s="43"/>
      <c r="C4" s="44"/>
      <c r="D4" s="45"/>
    </row>
    <row r="5" spans="1:7" x14ac:dyDescent="0.2">
      <c r="A5" s="3"/>
      <c r="B5" s="66" t="s">
        <v>87</v>
      </c>
      <c r="C5" s="66"/>
    </row>
    <row r="6" spans="1:7" s="2" customFormat="1" x14ac:dyDescent="0.2">
      <c r="B6" s="71"/>
      <c r="C6" s="71"/>
    </row>
    <row r="7" spans="1:7" s="2" customFormat="1" ht="12.75" customHeight="1" x14ac:dyDescent="0.2">
      <c r="B7" s="68" t="s">
        <v>133</v>
      </c>
      <c r="C7" s="68"/>
    </row>
    <row r="8" spans="1:7" s="2" customFormat="1" x14ac:dyDescent="0.2">
      <c r="B8" s="68"/>
      <c r="C8" s="68"/>
    </row>
    <row r="9" spans="1:7" s="2" customFormat="1" x14ac:dyDescent="0.2">
      <c r="B9" s="72"/>
      <c r="C9" s="72"/>
    </row>
    <row r="10" spans="1:7" s="2" customFormat="1" x14ac:dyDescent="0.2">
      <c r="B10" s="69" t="s">
        <v>132</v>
      </c>
      <c r="C10" s="69"/>
    </row>
    <row r="11" spans="1:7" s="2" customFormat="1" ht="12" customHeight="1" thickBot="1" x14ac:dyDescent="0.25">
      <c r="B11" s="73"/>
      <c r="C11" s="73"/>
    </row>
    <row r="12" spans="1:7" ht="13.5" thickBot="1" x14ac:dyDescent="0.25">
      <c r="B12" s="46" t="s">
        <v>0</v>
      </c>
      <c r="C12" s="47" t="s">
        <v>15</v>
      </c>
      <c r="D12" s="2"/>
    </row>
    <row r="13" spans="1:7" ht="13.5" thickBot="1" x14ac:dyDescent="0.25">
      <c r="B13" s="48" t="s">
        <v>37</v>
      </c>
      <c r="C13" s="49">
        <f>SUM(C14,C18,C24,C27)</f>
        <v>4098314.77</v>
      </c>
      <c r="F13" s="50"/>
    </row>
    <row r="14" spans="1:7" ht="12.75" customHeight="1" x14ac:dyDescent="0.2">
      <c r="B14" s="51" t="s">
        <v>1</v>
      </c>
      <c r="C14" s="19">
        <f>SUM(C15:C17)</f>
        <v>319593.27</v>
      </c>
      <c r="F14" s="50"/>
    </row>
    <row r="15" spans="1:7" x14ac:dyDescent="0.2">
      <c r="B15" s="52" t="s">
        <v>21</v>
      </c>
      <c r="C15" s="21">
        <v>240593.28</v>
      </c>
      <c r="E15" s="53"/>
      <c r="F15" s="50"/>
      <c r="G15" s="50"/>
    </row>
    <row r="16" spans="1:7" x14ac:dyDescent="0.2">
      <c r="B16" s="52" t="s">
        <v>56</v>
      </c>
      <c r="C16" s="21">
        <v>59500</v>
      </c>
      <c r="E16" s="53"/>
      <c r="F16" s="50"/>
    </row>
    <row r="17" spans="2:7" x14ac:dyDescent="0.2">
      <c r="B17" s="52" t="s">
        <v>42</v>
      </c>
      <c r="C17" s="21">
        <v>19499.990000000002</v>
      </c>
      <c r="E17" s="53"/>
      <c r="F17" s="50"/>
      <c r="G17" s="50"/>
    </row>
    <row r="18" spans="2:7" x14ac:dyDescent="0.2">
      <c r="B18" s="51" t="s">
        <v>35</v>
      </c>
      <c r="C18" s="19">
        <f>SUM(C19:C23)</f>
        <v>2749388.16</v>
      </c>
      <c r="F18" s="50"/>
    </row>
    <row r="19" spans="2:7" x14ac:dyDescent="0.2">
      <c r="B19" s="52" t="s">
        <v>49</v>
      </c>
      <c r="C19" s="21">
        <v>2607225</v>
      </c>
      <c r="E19" s="53"/>
      <c r="F19" s="50"/>
      <c r="G19" s="50"/>
    </row>
    <row r="20" spans="2:7" x14ac:dyDescent="0.2">
      <c r="B20" s="52" t="s">
        <v>94</v>
      </c>
      <c r="C20" s="21">
        <v>19913.16</v>
      </c>
      <c r="E20" s="53"/>
      <c r="F20" s="50"/>
    </row>
    <row r="21" spans="2:7" x14ac:dyDescent="0.2">
      <c r="B21" s="52" t="s">
        <v>58</v>
      </c>
      <c r="C21" s="21">
        <v>3000</v>
      </c>
      <c r="E21" s="53"/>
      <c r="F21" s="50"/>
    </row>
    <row r="22" spans="2:7" x14ac:dyDescent="0.2">
      <c r="B22" s="52" t="s">
        <v>36</v>
      </c>
      <c r="C22" s="21">
        <v>89250</v>
      </c>
      <c r="E22" s="53"/>
      <c r="F22" s="50"/>
    </row>
    <row r="23" spans="2:7" x14ac:dyDescent="0.2">
      <c r="B23" s="52" t="s">
        <v>95</v>
      </c>
      <c r="C23" s="21">
        <v>30000</v>
      </c>
      <c r="E23" s="53"/>
      <c r="F23" s="50"/>
      <c r="G23" s="50"/>
    </row>
    <row r="24" spans="2:7" x14ac:dyDescent="0.2">
      <c r="B24" s="51" t="s">
        <v>26</v>
      </c>
      <c r="C24" s="19">
        <f>SUM(C25:C26)</f>
        <v>178221.66999999998</v>
      </c>
      <c r="F24" s="50"/>
    </row>
    <row r="25" spans="2:7" x14ac:dyDescent="0.2">
      <c r="B25" s="52" t="s">
        <v>99</v>
      </c>
      <c r="C25" s="21">
        <v>21810</v>
      </c>
      <c r="E25" s="53"/>
      <c r="F25" s="50"/>
    </row>
    <row r="26" spans="2:7" x14ac:dyDescent="0.2">
      <c r="B26" s="52" t="s">
        <v>39</v>
      </c>
      <c r="C26" s="21">
        <v>156411.66999999998</v>
      </c>
      <c r="E26" s="53"/>
      <c r="F26" s="50"/>
    </row>
    <row r="27" spans="2:7" x14ac:dyDescent="0.2">
      <c r="B27" s="51" t="s">
        <v>2</v>
      </c>
      <c r="C27" s="19">
        <f>SUM(C28)</f>
        <v>851111.66999999993</v>
      </c>
      <c r="F27" s="50"/>
      <c r="G27" s="50"/>
    </row>
    <row r="28" spans="2:7" ht="13.5" thickBot="1" x14ac:dyDescent="0.25">
      <c r="B28" s="54" t="s">
        <v>2</v>
      </c>
      <c r="C28" s="21">
        <v>851111.66999999993</v>
      </c>
      <c r="E28" s="53"/>
      <c r="F28" s="50"/>
    </row>
    <row r="29" spans="2:7" ht="13.5" thickBot="1" x14ac:dyDescent="0.25">
      <c r="B29" s="48" t="s">
        <v>4</v>
      </c>
      <c r="C29" s="49">
        <f>SUM(C30,C32,C36)</f>
        <v>7796726.4299999997</v>
      </c>
      <c r="F29" s="50"/>
    </row>
    <row r="30" spans="2:7" x14ac:dyDescent="0.2">
      <c r="B30" s="55" t="s">
        <v>46</v>
      </c>
      <c r="C30" s="34">
        <f>SUM(C31:C31)</f>
        <v>50184.39</v>
      </c>
      <c r="F30" s="50"/>
    </row>
    <row r="31" spans="2:7" x14ac:dyDescent="0.2">
      <c r="B31" s="56" t="s">
        <v>84</v>
      </c>
      <c r="C31" s="21">
        <v>50184.39</v>
      </c>
      <c r="E31" s="53"/>
      <c r="F31" s="50"/>
      <c r="G31" s="50"/>
    </row>
    <row r="32" spans="2:7" x14ac:dyDescent="0.2">
      <c r="B32" s="57" t="s">
        <v>23</v>
      </c>
      <c r="C32" s="19">
        <f>SUM(C33:C35)</f>
        <v>6798896.6600000001</v>
      </c>
      <c r="F32" s="50"/>
    </row>
    <row r="33" spans="2:7" x14ac:dyDescent="0.2">
      <c r="B33" s="56" t="s">
        <v>24</v>
      </c>
      <c r="C33" s="21">
        <v>6670016.2400000002</v>
      </c>
      <c r="E33" s="53"/>
      <c r="F33" s="50"/>
    </row>
    <row r="34" spans="2:7" x14ac:dyDescent="0.2">
      <c r="B34" s="56" t="s">
        <v>45</v>
      </c>
      <c r="C34" s="21">
        <v>55531.99</v>
      </c>
      <c r="E34" s="53"/>
      <c r="F34" s="50"/>
      <c r="G34" s="50"/>
    </row>
    <row r="35" spans="2:7" x14ac:dyDescent="0.2">
      <c r="B35" s="56" t="s">
        <v>25</v>
      </c>
      <c r="C35" s="21">
        <v>73348.429999999993</v>
      </c>
      <c r="E35" s="53"/>
      <c r="F35" s="50"/>
    </row>
    <row r="36" spans="2:7" x14ac:dyDescent="0.2">
      <c r="B36" s="57" t="s">
        <v>5</v>
      </c>
      <c r="C36" s="19">
        <f>SUM(C37:C38)</f>
        <v>947645.38</v>
      </c>
      <c r="F36" s="50"/>
    </row>
    <row r="37" spans="2:7" x14ac:dyDescent="0.2">
      <c r="B37" s="56" t="s">
        <v>48</v>
      </c>
      <c r="C37" s="21">
        <v>408099.45000000007</v>
      </c>
      <c r="E37" s="53"/>
      <c r="F37" s="50"/>
      <c r="G37" s="50"/>
    </row>
    <row r="38" spans="2:7" ht="13.5" thickBot="1" x14ac:dyDescent="0.25">
      <c r="B38" s="56" t="s">
        <v>77</v>
      </c>
      <c r="C38" s="21">
        <v>539545.92999999993</v>
      </c>
      <c r="E38" s="53"/>
      <c r="F38" s="50"/>
    </row>
    <row r="39" spans="2:7" ht="13.5" thickBot="1" x14ac:dyDescent="0.25">
      <c r="B39" s="58" t="s">
        <v>6</v>
      </c>
      <c r="C39" s="49">
        <f>SUM(C40,C45,C48,C50,C52,C57)</f>
        <v>7398260.3200000003</v>
      </c>
      <c r="F39" s="50"/>
    </row>
    <row r="40" spans="2:7" x14ac:dyDescent="0.2">
      <c r="B40" s="55" t="s">
        <v>7</v>
      </c>
      <c r="C40" s="34">
        <f>SUM(C41:C44)</f>
        <v>1268536.83</v>
      </c>
      <c r="F40" s="50"/>
    </row>
    <row r="41" spans="2:7" x14ac:dyDescent="0.2">
      <c r="B41" s="56" t="s">
        <v>7</v>
      </c>
      <c r="C41" s="21">
        <v>388253.91000000003</v>
      </c>
      <c r="E41" s="53"/>
      <c r="F41" s="50"/>
      <c r="G41" s="50"/>
    </row>
    <row r="42" spans="2:7" x14ac:dyDescent="0.2">
      <c r="B42" s="56" t="s">
        <v>17</v>
      </c>
      <c r="C42" s="21">
        <v>135555</v>
      </c>
      <c r="E42" s="53"/>
      <c r="F42" s="50"/>
    </row>
    <row r="43" spans="2:7" x14ac:dyDescent="0.2">
      <c r="B43" s="56" t="s">
        <v>63</v>
      </c>
      <c r="C43" s="21">
        <v>176000</v>
      </c>
      <c r="E43" s="53"/>
      <c r="F43" s="50"/>
    </row>
    <row r="44" spans="2:7" x14ac:dyDescent="0.2">
      <c r="B44" s="56" t="s">
        <v>108</v>
      </c>
      <c r="C44" s="21">
        <v>568727.91999999993</v>
      </c>
      <c r="E44" s="53"/>
      <c r="F44" s="50"/>
    </row>
    <row r="45" spans="2:7" x14ac:dyDescent="0.2">
      <c r="B45" s="57" t="s">
        <v>67</v>
      </c>
      <c r="C45" s="19">
        <f>SUM(C46:C47)</f>
        <v>2063460.75</v>
      </c>
      <c r="F45" s="50"/>
    </row>
    <row r="46" spans="2:7" x14ac:dyDescent="0.2">
      <c r="B46" s="56" t="s">
        <v>110</v>
      </c>
      <c r="C46" s="21">
        <v>413671.52</v>
      </c>
      <c r="E46" s="53"/>
      <c r="F46" s="50"/>
      <c r="G46" s="50"/>
    </row>
    <row r="47" spans="2:7" x14ac:dyDescent="0.2">
      <c r="B47" s="56" t="s">
        <v>68</v>
      </c>
      <c r="C47" s="21">
        <v>1649789.23</v>
      </c>
      <c r="E47" s="53"/>
      <c r="F47" s="50"/>
    </row>
    <row r="48" spans="2:7" x14ac:dyDescent="0.2">
      <c r="B48" s="57" t="s">
        <v>61</v>
      </c>
      <c r="C48" s="19">
        <f>SUM(C49)</f>
        <v>90126.33</v>
      </c>
      <c r="F48" s="50"/>
    </row>
    <row r="49" spans="2:7" x14ac:dyDescent="0.2">
      <c r="B49" s="56" t="s">
        <v>62</v>
      </c>
      <c r="C49" s="21">
        <v>90126.33</v>
      </c>
      <c r="E49" s="53"/>
      <c r="F49" s="50"/>
    </row>
    <row r="50" spans="2:7" x14ac:dyDescent="0.2">
      <c r="B50" s="57" t="s">
        <v>65</v>
      </c>
      <c r="C50" s="19">
        <f>SUM(C51:C51)</f>
        <v>29999.34</v>
      </c>
      <c r="F50" s="50"/>
    </row>
    <row r="51" spans="2:7" x14ac:dyDescent="0.2">
      <c r="B51" s="76" t="s">
        <v>65</v>
      </c>
      <c r="C51" s="37">
        <v>29999.34</v>
      </c>
      <c r="E51" s="53"/>
      <c r="F51" s="50"/>
    </row>
    <row r="52" spans="2:7" x14ac:dyDescent="0.2">
      <c r="B52" s="74" t="s">
        <v>8</v>
      </c>
      <c r="C52" s="39">
        <f>SUM(C53:C56)</f>
        <v>3614717.48</v>
      </c>
      <c r="F52" s="50"/>
    </row>
    <row r="53" spans="2:7" x14ac:dyDescent="0.2">
      <c r="B53" s="56" t="s">
        <v>112</v>
      </c>
      <c r="C53" s="21">
        <v>883633</v>
      </c>
      <c r="E53" s="53"/>
      <c r="F53" s="50"/>
    </row>
    <row r="54" spans="2:7" x14ac:dyDescent="0.2">
      <c r="B54" s="56" t="s">
        <v>53</v>
      </c>
      <c r="C54" s="21">
        <v>42000</v>
      </c>
      <c r="E54" s="53"/>
      <c r="F54" s="50"/>
    </row>
    <row r="55" spans="2:7" x14ac:dyDescent="0.2">
      <c r="B55" s="56" t="s">
        <v>43</v>
      </c>
      <c r="C55" s="21">
        <v>528615</v>
      </c>
      <c r="E55" s="53"/>
      <c r="F55" s="50"/>
      <c r="G55" s="50"/>
    </row>
    <row r="56" spans="2:7" x14ac:dyDescent="0.2">
      <c r="B56" s="56" t="s">
        <v>54</v>
      </c>
      <c r="C56" s="21">
        <v>2160469.48</v>
      </c>
      <c r="E56" s="53"/>
      <c r="F56" s="50"/>
    </row>
    <row r="57" spans="2:7" x14ac:dyDescent="0.2">
      <c r="B57" s="57" t="s">
        <v>3</v>
      </c>
      <c r="C57" s="19">
        <f>SUM(C58:C59)</f>
        <v>331419.58999999997</v>
      </c>
      <c r="F57" s="50"/>
    </row>
    <row r="58" spans="2:7" x14ac:dyDescent="0.2">
      <c r="B58" s="56" t="s">
        <v>22</v>
      </c>
      <c r="C58" s="21">
        <v>50548</v>
      </c>
      <c r="E58" s="53"/>
      <c r="F58" s="50"/>
    </row>
    <row r="59" spans="2:7" ht="13.5" thickBot="1" x14ac:dyDescent="0.25">
      <c r="B59" s="75" t="s">
        <v>3</v>
      </c>
      <c r="C59" s="32">
        <v>280871.58999999997</v>
      </c>
      <c r="E59" s="53"/>
      <c r="F59" s="50"/>
    </row>
    <row r="60" spans="2:7" ht="13.5" thickBot="1" x14ac:dyDescent="0.25">
      <c r="B60" s="59" t="s">
        <v>9</v>
      </c>
      <c r="C60" s="60">
        <f>SUM(C61,C63,C65,C68,C70,C72)</f>
        <v>1633298.35</v>
      </c>
      <c r="F60" s="50"/>
    </row>
    <row r="61" spans="2:7" x14ac:dyDescent="0.2">
      <c r="B61" s="55" t="s">
        <v>38</v>
      </c>
      <c r="C61" s="34">
        <f>SUM(C62:C62)</f>
        <v>10905</v>
      </c>
      <c r="F61" s="50"/>
      <c r="G61" s="50"/>
    </row>
    <row r="62" spans="2:7" x14ac:dyDescent="0.2">
      <c r="B62" s="56" t="s">
        <v>30</v>
      </c>
      <c r="C62" s="21">
        <v>10905</v>
      </c>
      <c r="E62" s="53"/>
      <c r="F62" s="50"/>
    </row>
    <row r="63" spans="2:7" x14ac:dyDescent="0.2">
      <c r="B63" s="57" t="s">
        <v>50</v>
      </c>
      <c r="C63" s="19">
        <f>SUM(C64:C64)</f>
        <v>10905</v>
      </c>
      <c r="F63" s="50"/>
    </row>
    <row r="64" spans="2:7" x14ac:dyDescent="0.2">
      <c r="B64" s="56" t="s">
        <v>51</v>
      </c>
      <c r="C64" s="21">
        <v>10905</v>
      </c>
      <c r="E64" s="53"/>
      <c r="F64" s="50"/>
    </row>
    <row r="65" spans="2:7" x14ac:dyDescent="0.2">
      <c r="B65" s="57" t="s">
        <v>29</v>
      </c>
      <c r="C65" s="19">
        <f>SUM(C66:C67)</f>
        <v>21810</v>
      </c>
      <c r="F65" s="50"/>
      <c r="G65" s="50"/>
    </row>
    <row r="66" spans="2:7" x14ac:dyDescent="0.2">
      <c r="B66" s="56" t="s">
        <v>74</v>
      </c>
      <c r="C66" s="21">
        <v>10905</v>
      </c>
      <c r="E66" s="53"/>
      <c r="F66" s="50"/>
    </row>
    <row r="67" spans="2:7" x14ac:dyDescent="0.2">
      <c r="B67" s="56" t="s">
        <v>41</v>
      </c>
      <c r="C67" s="21">
        <v>10905</v>
      </c>
      <c r="E67" s="53"/>
      <c r="F67" s="50"/>
    </row>
    <row r="68" spans="2:7" x14ac:dyDescent="0.2">
      <c r="B68" s="57" t="s">
        <v>72</v>
      </c>
      <c r="C68" s="19">
        <f>SUM(C69)</f>
        <v>57732.260000000009</v>
      </c>
      <c r="F68" s="50"/>
    </row>
    <row r="69" spans="2:7" x14ac:dyDescent="0.2">
      <c r="B69" s="56" t="s">
        <v>73</v>
      </c>
      <c r="C69" s="21">
        <v>57732.260000000009</v>
      </c>
      <c r="E69" s="53"/>
      <c r="F69" s="50"/>
    </row>
    <row r="70" spans="2:7" x14ac:dyDescent="0.2">
      <c r="B70" s="57" t="s">
        <v>10</v>
      </c>
      <c r="C70" s="19">
        <f>SUM(C71:C71)</f>
        <v>628422.31000000006</v>
      </c>
      <c r="F70" s="50"/>
      <c r="G70" s="50"/>
    </row>
    <row r="71" spans="2:7" x14ac:dyDescent="0.2">
      <c r="B71" s="56" t="s">
        <v>10</v>
      </c>
      <c r="C71" s="21">
        <v>628422.31000000006</v>
      </c>
      <c r="E71" s="53"/>
      <c r="F71" s="50"/>
    </row>
    <row r="72" spans="2:7" x14ac:dyDescent="0.2">
      <c r="B72" s="57" t="s">
        <v>11</v>
      </c>
      <c r="C72" s="19">
        <f>SUM(C73:C73)</f>
        <v>903523.78</v>
      </c>
    </row>
    <row r="73" spans="2:7" ht="13.5" thickBot="1" x14ac:dyDescent="0.25">
      <c r="B73" s="56" t="s">
        <v>11</v>
      </c>
      <c r="C73" s="21">
        <v>903523.78</v>
      </c>
      <c r="E73" s="53"/>
    </row>
    <row r="74" spans="2:7" ht="13.5" thickBot="1" x14ac:dyDescent="0.25">
      <c r="B74" s="48" t="s">
        <v>13</v>
      </c>
      <c r="C74" s="49">
        <f>C75+C79+C81</f>
        <v>1194975.44</v>
      </c>
    </row>
    <row r="75" spans="2:7" x14ac:dyDescent="0.2">
      <c r="B75" s="51" t="s">
        <v>14</v>
      </c>
      <c r="C75" s="19">
        <f>SUM(C76:C78)</f>
        <v>884700.01</v>
      </c>
    </row>
    <row r="76" spans="2:7" x14ac:dyDescent="0.2">
      <c r="B76" s="52" t="s">
        <v>125</v>
      </c>
      <c r="C76" s="21">
        <v>60950</v>
      </c>
      <c r="E76" s="53"/>
    </row>
    <row r="77" spans="2:7" x14ac:dyDescent="0.2">
      <c r="B77" s="52" t="s">
        <v>16</v>
      </c>
      <c r="C77" s="21">
        <v>307571.3</v>
      </c>
      <c r="E77" s="53"/>
    </row>
    <row r="78" spans="2:7" x14ac:dyDescent="0.2">
      <c r="B78" s="52" t="s">
        <v>32</v>
      </c>
      <c r="C78" s="21">
        <v>516178.71</v>
      </c>
      <c r="E78" s="53"/>
    </row>
    <row r="79" spans="2:7" x14ac:dyDescent="0.2">
      <c r="B79" s="51" t="s">
        <v>55</v>
      </c>
      <c r="C79" s="19">
        <f>SUM(C80:C80)</f>
        <v>152311.62</v>
      </c>
    </row>
    <row r="80" spans="2:7" x14ac:dyDescent="0.2">
      <c r="B80" s="52" t="s">
        <v>79</v>
      </c>
      <c r="C80" s="21">
        <v>152311.62</v>
      </c>
      <c r="E80" s="53"/>
    </row>
    <row r="81" spans="2:7" x14ac:dyDescent="0.2">
      <c r="B81" s="51" t="s">
        <v>33</v>
      </c>
      <c r="C81" s="19">
        <f>SUM(C82)</f>
        <v>157963.81</v>
      </c>
      <c r="F81" s="50"/>
      <c r="G81" s="50"/>
    </row>
    <row r="82" spans="2:7" ht="14.25" customHeight="1" thickBot="1" x14ac:dyDescent="0.25">
      <c r="B82" s="54" t="s">
        <v>34</v>
      </c>
      <c r="C82" s="32">
        <v>157963.81</v>
      </c>
      <c r="E82" s="53"/>
      <c r="F82" s="50"/>
      <c r="G82" s="50"/>
    </row>
    <row r="83" spans="2:7" ht="14.25" customHeight="1" thickBot="1" x14ac:dyDescent="0.25">
      <c r="B83" s="48" t="s">
        <v>82</v>
      </c>
      <c r="C83" s="5">
        <v>952984.17999999993</v>
      </c>
      <c r="E83" s="53"/>
      <c r="F83" s="61"/>
    </row>
    <row r="84" spans="2:7" ht="13.5" thickBot="1" x14ac:dyDescent="0.25">
      <c r="B84" s="62" t="s">
        <v>19</v>
      </c>
      <c r="C84" s="5">
        <f>SUM(C13,C83,C29,C39,C60,C74)</f>
        <v>23074559.490000002</v>
      </c>
      <c r="D84" s="63"/>
      <c r="E84" s="63"/>
    </row>
    <row r="85" spans="2:7" ht="13.5" thickBot="1" x14ac:dyDescent="0.25">
      <c r="B85" s="64" t="s">
        <v>18</v>
      </c>
      <c r="C85" s="7">
        <v>0</v>
      </c>
      <c r="E85" s="50"/>
    </row>
    <row r="86" spans="2:7" ht="13.5" thickBot="1" x14ac:dyDescent="0.25">
      <c r="B86" s="8" t="s">
        <v>20</v>
      </c>
      <c r="C86" s="6">
        <f>+C84+C85</f>
        <v>23074559.490000002</v>
      </c>
      <c r="D86" s="65"/>
      <c r="E86" s="65"/>
    </row>
  </sheetData>
  <mergeCells count="4">
    <mergeCell ref="B5:C5"/>
    <mergeCell ref="B7:C8"/>
    <mergeCell ref="B10:C10"/>
    <mergeCell ref="B11:C11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>
    <oddFooter xml:space="preserve">&amp;R&amp;P/&amp;N
</oddFooter>
  </headerFooter>
  <rowBreaks count="1" manualBreakCount="1">
    <brk id="51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B33" sqref="B3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2"/>
      <c r="C4" s="9"/>
      <c r="D4" s="9"/>
    </row>
    <row r="5" spans="1:5" x14ac:dyDescent="0.2">
      <c r="B5" s="66" t="s">
        <v>87</v>
      </c>
      <c r="C5" s="66"/>
      <c r="D5" s="10"/>
    </row>
    <row r="6" spans="1:5" ht="12.75" customHeight="1" x14ac:dyDescent="0.25">
      <c r="B6" s="11"/>
      <c r="C6" s="11"/>
    </row>
    <row r="7" spans="1:5" x14ac:dyDescent="0.2">
      <c r="B7" s="68" t="s">
        <v>128</v>
      </c>
      <c r="C7" s="68"/>
      <c r="D7" s="12"/>
      <c r="E7"/>
    </row>
    <row r="8" spans="1:5" x14ac:dyDescent="0.2">
      <c r="B8" s="13"/>
      <c r="C8" s="13"/>
      <c r="D8" s="12"/>
      <c r="E8"/>
    </row>
    <row r="9" spans="1:5" x14ac:dyDescent="0.2">
      <c r="B9" s="69" t="s">
        <v>132</v>
      </c>
      <c r="C9" s="69"/>
      <c r="D9" s="12"/>
      <c r="E9"/>
    </row>
    <row r="10" spans="1:5" ht="12.75" customHeight="1" thickBot="1" x14ac:dyDescent="0.25">
      <c r="B10" s="67"/>
      <c r="C10" s="67"/>
      <c r="E10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6</v>
      </c>
      <c r="C12" s="17">
        <f>+C13+C15</f>
        <v>900192.47</v>
      </c>
      <c r="E12"/>
    </row>
    <row r="13" spans="1:5" x14ac:dyDescent="0.2">
      <c r="B13" s="18" t="s">
        <v>7</v>
      </c>
      <c r="C13" s="19">
        <f>+C14</f>
        <v>351616.22</v>
      </c>
      <c r="E13"/>
    </row>
    <row r="14" spans="1:5" x14ac:dyDescent="0.2">
      <c r="B14" s="20" t="s">
        <v>17</v>
      </c>
      <c r="C14" s="21">
        <v>351616.22</v>
      </c>
      <c r="E14"/>
    </row>
    <row r="15" spans="1:5" x14ac:dyDescent="0.2">
      <c r="B15" s="28" t="s">
        <v>67</v>
      </c>
      <c r="C15" s="19">
        <f>SUM(C16:C17)</f>
        <v>548576.25</v>
      </c>
      <c r="E15"/>
    </row>
    <row r="16" spans="1:5" x14ac:dyDescent="0.2">
      <c r="B16" s="20" t="s">
        <v>69</v>
      </c>
      <c r="C16" s="21">
        <v>518100</v>
      </c>
      <c r="E16"/>
    </row>
    <row r="17" spans="2:5" ht="13.5" thickBot="1" x14ac:dyDescent="0.25">
      <c r="B17" s="20" t="s">
        <v>110</v>
      </c>
      <c r="C17" s="21">
        <v>30476.25</v>
      </c>
      <c r="E17"/>
    </row>
    <row r="18" spans="2:5" ht="13.5" thickBot="1" x14ac:dyDescent="0.25">
      <c r="B18" s="16" t="s">
        <v>13</v>
      </c>
      <c r="C18" s="17">
        <f>+C19</f>
        <v>922000</v>
      </c>
      <c r="E18"/>
    </row>
    <row r="19" spans="2:5" x14ac:dyDescent="0.2">
      <c r="B19" s="18" t="s">
        <v>14</v>
      </c>
      <c r="C19" s="19">
        <f>SUM(C20:C21)</f>
        <v>922000</v>
      </c>
      <c r="E19"/>
    </row>
    <row r="20" spans="2:5" x14ac:dyDescent="0.2">
      <c r="B20" s="20" t="s">
        <v>125</v>
      </c>
      <c r="C20" s="21">
        <v>516000</v>
      </c>
      <c r="E20"/>
    </row>
    <row r="21" spans="2:5" ht="13.5" thickBot="1" x14ac:dyDescent="0.25">
      <c r="B21" s="20" t="s">
        <v>16</v>
      </c>
      <c r="C21" s="21">
        <v>406000</v>
      </c>
      <c r="E21"/>
    </row>
    <row r="22" spans="2:5" ht="13.5" thickBot="1" x14ac:dyDescent="0.25">
      <c r="B22" s="23" t="s">
        <v>19</v>
      </c>
      <c r="C22" s="5">
        <f>+C12+C18</f>
        <v>1822192.47</v>
      </c>
      <c r="E22"/>
    </row>
    <row r="23" spans="2:5" ht="13.5" thickBot="1" x14ac:dyDescent="0.25">
      <c r="B23" s="24" t="s">
        <v>18</v>
      </c>
      <c r="C23" s="25">
        <v>0</v>
      </c>
      <c r="E23"/>
    </row>
    <row r="24" spans="2:5" ht="13.5" thickBot="1" x14ac:dyDescent="0.25">
      <c r="B24" s="8" t="s">
        <v>20</v>
      </c>
      <c r="C24" s="6">
        <f>+C22+C23</f>
        <v>1822192.47</v>
      </c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F32" sqref="F3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x14ac:dyDescent="0.2">
      <c r="B5" s="66" t="s">
        <v>87</v>
      </c>
      <c r="C5" s="66"/>
      <c r="D5" s="27"/>
    </row>
    <row r="6" spans="1:5" ht="12.75" customHeight="1" x14ac:dyDescent="0.25">
      <c r="B6" s="11"/>
      <c r="C6" s="11"/>
    </row>
    <row r="7" spans="1:5" x14ac:dyDescent="0.2">
      <c r="B7" s="68" t="s">
        <v>89</v>
      </c>
      <c r="C7" s="68"/>
    </row>
    <row r="8" spans="1:5" x14ac:dyDescent="0.2">
      <c r="B8" s="13"/>
      <c r="C8" s="13"/>
    </row>
    <row r="9" spans="1:5" x14ac:dyDescent="0.2">
      <c r="B9" s="69" t="str">
        <f>+'RC'!B9:C9</f>
        <v>JULIO - SEPTIEMBRE 2018</v>
      </c>
      <c r="C9" s="70"/>
    </row>
    <row r="10" spans="1:5" ht="12.75" customHeight="1" thickBot="1" x14ac:dyDescent="0.25">
      <c r="B10" s="67"/>
      <c r="C10" s="67"/>
    </row>
    <row r="11" spans="1:5" ht="13.5" thickBot="1" x14ac:dyDescent="0.25">
      <c r="B11" s="14" t="s">
        <v>0</v>
      </c>
      <c r="C11" s="15" t="s">
        <v>131</v>
      </c>
      <c r="E11"/>
    </row>
    <row r="12" spans="1:5" ht="13.5" thickBot="1" x14ac:dyDescent="0.25">
      <c r="B12" s="16" t="s">
        <v>4</v>
      </c>
      <c r="C12" s="17">
        <f>+C13+C15</f>
        <v>5530056.1300000008</v>
      </c>
      <c r="E12"/>
    </row>
    <row r="13" spans="1:5" x14ac:dyDescent="0.2">
      <c r="B13" s="28" t="s">
        <v>23</v>
      </c>
      <c r="C13" s="19">
        <f>+C14</f>
        <v>1175586.73</v>
      </c>
      <c r="E13"/>
    </row>
    <row r="14" spans="1:5" x14ac:dyDescent="0.2">
      <c r="B14" s="29" t="s">
        <v>25</v>
      </c>
      <c r="C14" s="21">
        <v>1175586.73</v>
      </c>
      <c r="E14"/>
    </row>
    <row r="15" spans="1:5" x14ac:dyDescent="0.2">
      <c r="B15" s="28" t="s">
        <v>5</v>
      </c>
      <c r="C15" s="19">
        <f>SUM(C16:C17)</f>
        <v>4354469.4000000004</v>
      </c>
      <c r="E15"/>
    </row>
    <row r="16" spans="1:5" x14ac:dyDescent="0.2">
      <c r="B16" s="29" t="s">
        <v>48</v>
      </c>
      <c r="C16" s="21">
        <v>716429.4</v>
      </c>
      <c r="E16"/>
    </row>
    <row r="17" spans="2:5" ht="13.5" thickBot="1" x14ac:dyDescent="0.25">
      <c r="B17" s="29" t="s">
        <v>85</v>
      </c>
      <c r="C17" s="21">
        <v>3638040</v>
      </c>
      <c r="E17"/>
    </row>
    <row r="18" spans="2:5" ht="13.5" thickBot="1" x14ac:dyDescent="0.25">
      <c r="B18" s="16" t="s">
        <v>9</v>
      </c>
      <c r="C18" s="17">
        <f>+C19+C21</f>
        <v>2246700</v>
      </c>
      <c r="E18"/>
    </row>
    <row r="19" spans="2:5" x14ac:dyDescent="0.2">
      <c r="B19" s="28" t="s">
        <v>50</v>
      </c>
      <c r="C19" s="19">
        <f>+C20</f>
        <v>600000</v>
      </c>
      <c r="E19"/>
    </row>
    <row r="20" spans="2:5" x14ac:dyDescent="0.2">
      <c r="B20" s="29" t="s">
        <v>71</v>
      </c>
      <c r="C20" s="21">
        <v>600000</v>
      </c>
      <c r="E20"/>
    </row>
    <row r="21" spans="2:5" x14ac:dyDescent="0.2">
      <c r="B21" s="28" t="s">
        <v>12</v>
      </c>
      <c r="C21" s="19">
        <f>SUM(C22:C24)</f>
        <v>1646700</v>
      </c>
      <c r="E21"/>
    </row>
    <row r="22" spans="2:5" x14ac:dyDescent="0.2">
      <c r="B22" s="29" t="s">
        <v>90</v>
      </c>
      <c r="C22" s="21">
        <v>446700</v>
      </c>
      <c r="E22"/>
    </row>
    <row r="23" spans="2:5" x14ac:dyDescent="0.2">
      <c r="B23" s="29" t="s">
        <v>121</v>
      </c>
      <c r="C23" s="21">
        <v>400000</v>
      </c>
      <c r="E23"/>
    </row>
    <row r="24" spans="2:5" ht="13.5" thickBot="1" x14ac:dyDescent="0.25">
      <c r="B24" s="29" t="s">
        <v>40</v>
      </c>
      <c r="C24" s="21">
        <v>800000</v>
      </c>
      <c r="E24"/>
    </row>
    <row r="25" spans="2:5" ht="13.5" thickBot="1" x14ac:dyDescent="0.25">
      <c r="B25" s="16" t="s">
        <v>13</v>
      </c>
      <c r="C25" s="17">
        <f>+C26+C28</f>
        <v>1256663</v>
      </c>
      <c r="E25"/>
    </row>
    <row r="26" spans="2:5" x14ac:dyDescent="0.2">
      <c r="B26" s="28" t="s">
        <v>14</v>
      </c>
      <c r="C26" s="19">
        <f>+C27</f>
        <v>1056663</v>
      </c>
      <c r="E26"/>
    </row>
    <row r="27" spans="2:5" x14ac:dyDescent="0.2">
      <c r="B27" s="29" t="s">
        <v>32</v>
      </c>
      <c r="C27" s="21">
        <v>1056663</v>
      </c>
      <c r="E27"/>
    </row>
    <row r="28" spans="2:5" x14ac:dyDescent="0.2">
      <c r="B28" s="28" t="s">
        <v>55</v>
      </c>
      <c r="C28" s="19">
        <f>+C29</f>
        <v>200000</v>
      </c>
      <c r="E28"/>
    </row>
    <row r="29" spans="2:5" ht="13.5" thickBot="1" x14ac:dyDescent="0.25">
      <c r="B29" s="29" t="s">
        <v>80</v>
      </c>
      <c r="C29" s="21">
        <v>200000</v>
      </c>
    </row>
    <row r="30" spans="2:5" ht="13.5" thickBot="1" x14ac:dyDescent="0.25">
      <c r="B30" s="23" t="s">
        <v>19</v>
      </c>
      <c r="C30" s="5">
        <f>+C25+C18+C12</f>
        <v>9033419.1300000008</v>
      </c>
    </row>
    <row r="31" spans="2:5" ht="13.5" thickBot="1" x14ac:dyDescent="0.25">
      <c r="B31" s="30" t="s">
        <v>18</v>
      </c>
      <c r="C31" s="7">
        <v>0</v>
      </c>
    </row>
    <row r="32" spans="2:5" ht="13.5" thickBot="1" x14ac:dyDescent="0.25">
      <c r="B32" s="8" t="s">
        <v>20</v>
      </c>
      <c r="C32" s="6">
        <f>SUM(C30:C31)</f>
        <v>9033419.1300000008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x14ac:dyDescent="0.2">
      <c r="B5" s="66" t="s">
        <v>87</v>
      </c>
      <c r="C5" s="66"/>
      <c r="D5" s="27"/>
    </row>
    <row r="6" spans="1:4" ht="12.75" customHeight="1" x14ac:dyDescent="0.25">
      <c r="B6" s="11"/>
      <c r="C6" s="11"/>
    </row>
    <row r="7" spans="1:4" x14ac:dyDescent="0.2">
      <c r="B7" s="68" t="s">
        <v>92</v>
      </c>
      <c r="C7" s="68"/>
    </row>
    <row r="8" spans="1:4" x14ac:dyDescent="0.2">
      <c r="B8" s="13"/>
      <c r="C8" s="13"/>
    </row>
    <row r="9" spans="1:4" x14ac:dyDescent="0.2">
      <c r="B9" s="69" t="str">
        <f>+'FONDO GL'!B9:C9</f>
        <v>JULIO - SEPTIEMBRE 2018</v>
      </c>
      <c r="C9" s="70"/>
    </row>
    <row r="10" spans="1:4" ht="12.75" customHeight="1" thickBot="1" x14ac:dyDescent="0.25">
      <c r="B10" s="67"/>
      <c r="C10" s="67"/>
    </row>
    <row r="11" spans="1:4" ht="13.5" thickBot="1" x14ac:dyDescent="0.25">
      <c r="B11" s="14" t="s">
        <v>0</v>
      </c>
      <c r="C11" s="15" t="s">
        <v>131</v>
      </c>
    </row>
    <row r="12" spans="1:4" ht="13.5" thickBot="1" x14ac:dyDescent="0.25">
      <c r="B12" s="16" t="s">
        <v>37</v>
      </c>
      <c r="C12" s="17">
        <f>+C13</f>
        <v>1419608.8</v>
      </c>
    </row>
    <row r="13" spans="1:4" x14ac:dyDescent="0.2">
      <c r="B13" s="28" t="s">
        <v>26</v>
      </c>
      <c r="C13" s="19">
        <f>+C14</f>
        <v>1419608.8</v>
      </c>
    </row>
    <row r="14" spans="1:4" ht="13.5" thickBot="1" x14ac:dyDescent="0.25">
      <c r="B14" s="29" t="s">
        <v>39</v>
      </c>
      <c r="C14" s="21">
        <v>1419608.8</v>
      </c>
    </row>
    <row r="15" spans="1:4" ht="13.5" thickBot="1" x14ac:dyDescent="0.25">
      <c r="B15" s="16" t="s">
        <v>9</v>
      </c>
      <c r="C15" s="17">
        <f>+C16+C18+C21</f>
        <v>1202176.6000000001</v>
      </c>
    </row>
    <row r="16" spans="1:4" x14ac:dyDescent="0.2">
      <c r="B16" s="28" t="s">
        <v>50</v>
      </c>
      <c r="C16" s="19">
        <f>+C17</f>
        <v>200000</v>
      </c>
    </row>
    <row r="17" spans="2:3" x14ac:dyDescent="0.2">
      <c r="B17" s="29" t="s">
        <v>71</v>
      </c>
      <c r="C17" s="21">
        <v>200000</v>
      </c>
    </row>
    <row r="18" spans="2:3" x14ac:dyDescent="0.2">
      <c r="B18" s="28" t="s">
        <v>10</v>
      </c>
      <c r="C18" s="19">
        <f>SUM(C19:C20)</f>
        <v>834510</v>
      </c>
    </row>
    <row r="19" spans="2:3" x14ac:dyDescent="0.2">
      <c r="B19" s="29" t="s">
        <v>10</v>
      </c>
      <c r="C19" s="21">
        <v>600000</v>
      </c>
    </row>
    <row r="20" spans="2:3" x14ac:dyDescent="0.2">
      <c r="B20" s="29" t="s">
        <v>44</v>
      </c>
      <c r="C20" s="21">
        <v>234510</v>
      </c>
    </row>
    <row r="21" spans="2:3" x14ac:dyDescent="0.2">
      <c r="B21" s="28" t="s">
        <v>11</v>
      </c>
      <c r="C21" s="19">
        <f>+C22</f>
        <v>167666.6</v>
      </c>
    </row>
    <row r="22" spans="2:3" ht="13.5" thickBot="1" x14ac:dyDescent="0.25">
      <c r="B22" s="29" t="s">
        <v>11</v>
      </c>
      <c r="C22" s="21">
        <v>167666.6</v>
      </c>
    </row>
    <row r="23" spans="2:3" ht="13.5" thickBot="1" x14ac:dyDescent="0.25">
      <c r="B23" s="16" t="s">
        <v>13</v>
      </c>
      <c r="C23" s="17">
        <f>+C24</f>
        <v>1531128.23</v>
      </c>
    </row>
    <row r="24" spans="2:3" x14ac:dyDescent="0.2">
      <c r="B24" s="28" t="s">
        <v>55</v>
      </c>
      <c r="C24" s="19">
        <f>+SUM(C25:C25)</f>
        <v>1531128.23</v>
      </c>
    </row>
    <row r="25" spans="2:3" ht="13.5" thickBot="1" x14ac:dyDescent="0.25">
      <c r="B25" s="29" t="s">
        <v>79</v>
      </c>
      <c r="C25" s="21">
        <v>1531128.23</v>
      </c>
    </row>
    <row r="26" spans="2:3" ht="13.5" thickBot="1" x14ac:dyDescent="0.25">
      <c r="B26" s="23" t="s">
        <v>19</v>
      </c>
      <c r="C26" s="5">
        <f>+C12+C15+C23</f>
        <v>4152913.6300000004</v>
      </c>
    </row>
    <row r="27" spans="2:3" ht="13.5" thickBot="1" x14ac:dyDescent="0.25">
      <c r="B27" s="30" t="s">
        <v>18</v>
      </c>
      <c r="C27" s="7">
        <v>0</v>
      </c>
    </row>
    <row r="28" spans="2:3" ht="13.5" thickBot="1" x14ac:dyDescent="0.25">
      <c r="B28" s="8" t="s">
        <v>20</v>
      </c>
      <c r="C28" s="6">
        <f>SUM(C26:C27)</f>
        <v>4152913.6300000004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86" zoomScaleNormal="100" workbookViewId="0">
      <selection activeCell="I110" sqref="I110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ht="15" customHeight="1" x14ac:dyDescent="0.2">
      <c r="B5" s="66" t="s">
        <v>87</v>
      </c>
      <c r="C5" s="66"/>
      <c r="D5" s="27"/>
    </row>
    <row r="6" spans="1:5" ht="7.5" customHeight="1" x14ac:dyDescent="0.25">
      <c r="B6" s="11"/>
      <c r="C6" s="11"/>
    </row>
    <row r="7" spans="1:5" x14ac:dyDescent="0.2">
      <c r="B7" s="68" t="s">
        <v>93</v>
      </c>
      <c r="C7" s="68"/>
    </row>
    <row r="8" spans="1:5" ht="7.5" customHeight="1" x14ac:dyDescent="0.2">
      <c r="B8" s="13"/>
      <c r="C8" s="13"/>
    </row>
    <row r="9" spans="1:5" x14ac:dyDescent="0.2">
      <c r="B9" s="69" t="str">
        <f>+'FONDO GL CDI'!B9:C9</f>
        <v>JULIO - SEPTIEMBRE 2018</v>
      </c>
      <c r="C9" s="70"/>
    </row>
    <row r="10" spans="1:5" ht="7.5" customHeight="1" thickBot="1" x14ac:dyDescent="0.25">
      <c r="B10" s="67"/>
      <c r="C10" s="67"/>
    </row>
    <row r="11" spans="1:5" ht="13.5" thickBot="1" x14ac:dyDescent="0.25">
      <c r="B11" s="14" t="s">
        <v>0</v>
      </c>
      <c r="C11" s="15" t="s">
        <v>131</v>
      </c>
    </row>
    <row r="12" spans="1:5" ht="13.5" thickBot="1" x14ac:dyDescent="0.25">
      <c r="B12" s="16" t="s">
        <v>37</v>
      </c>
      <c r="C12" s="17">
        <f>+C13+C15+C17+C21+C29+C37+C40</f>
        <v>313189952.95000005</v>
      </c>
      <c r="E12"/>
    </row>
    <row r="13" spans="1:5" x14ac:dyDescent="0.2">
      <c r="B13" s="28" t="s">
        <v>60</v>
      </c>
      <c r="C13" s="19">
        <f>+C14</f>
        <v>11665842.890000004</v>
      </c>
      <c r="E13"/>
    </row>
    <row r="14" spans="1:5" x14ac:dyDescent="0.2">
      <c r="B14" s="29" t="s">
        <v>60</v>
      </c>
      <c r="C14" s="21">
        <v>11665842.890000004</v>
      </c>
      <c r="E14"/>
    </row>
    <row r="15" spans="1:5" x14ac:dyDescent="0.2">
      <c r="B15" s="28" t="s">
        <v>83</v>
      </c>
      <c r="C15" s="19">
        <f>+C16</f>
        <v>9478646.1199999992</v>
      </c>
      <c r="E15"/>
    </row>
    <row r="16" spans="1:5" x14ac:dyDescent="0.2">
      <c r="B16" s="29" t="s">
        <v>83</v>
      </c>
      <c r="C16" s="21">
        <v>9478646.1199999992</v>
      </c>
      <c r="E16"/>
    </row>
    <row r="17" spans="2:5" x14ac:dyDescent="0.2">
      <c r="B17" s="28" t="s">
        <v>1</v>
      </c>
      <c r="C17" s="19">
        <f>+SUM(C18:C20)</f>
        <v>29354912.509999983</v>
      </c>
      <c r="E17"/>
    </row>
    <row r="18" spans="2:5" x14ac:dyDescent="0.2">
      <c r="B18" s="29" t="s">
        <v>21</v>
      </c>
      <c r="C18" s="21">
        <v>7754160.3499999959</v>
      </c>
      <c r="E18"/>
    </row>
    <row r="19" spans="2:5" x14ac:dyDescent="0.2">
      <c r="B19" s="29" t="s">
        <v>56</v>
      </c>
      <c r="C19" s="21">
        <v>11844955.159999987</v>
      </c>
      <c r="E19"/>
    </row>
    <row r="20" spans="2:5" x14ac:dyDescent="0.2">
      <c r="B20" s="29" t="s">
        <v>42</v>
      </c>
      <c r="C20" s="21">
        <v>9755797</v>
      </c>
      <c r="E20"/>
    </row>
    <row r="21" spans="2:5" x14ac:dyDescent="0.2">
      <c r="B21" s="28" t="s">
        <v>35</v>
      </c>
      <c r="C21" s="19">
        <f>+SUM(C22:C28)</f>
        <v>135683259.79000002</v>
      </c>
      <c r="E21"/>
    </row>
    <row r="22" spans="2:5" x14ac:dyDescent="0.2">
      <c r="B22" s="29" t="s">
        <v>49</v>
      </c>
      <c r="C22" s="21">
        <v>8749963.5699999984</v>
      </c>
      <c r="E22"/>
    </row>
    <row r="23" spans="2:5" x14ac:dyDescent="0.2">
      <c r="B23" s="29" t="s">
        <v>130</v>
      </c>
      <c r="C23" s="21">
        <v>5395184.009999997</v>
      </c>
      <c r="E23"/>
    </row>
    <row r="24" spans="2:5" x14ac:dyDescent="0.2">
      <c r="B24" s="29" t="s">
        <v>94</v>
      </c>
      <c r="C24" s="21">
        <v>16353961.699999997</v>
      </c>
      <c r="E24"/>
    </row>
    <row r="25" spans="2:5" x14ac:dyDescent="0.2">
      <c r="B25" s="29" t="s">
        <v>58</v>
      </c>
      <c r="C25" s="21">
        <v>76710260.130000025</v>
      </c>
      <c r="E25"/>
    </row>
    <row r="26" spans="2:5" x14ac:dyDescent="0.2">
      <c r="B26" s="29" t="s">
        <v>36</v>
      </c>
      <c r="C26" s="21">
        <v>14884557.249999993</v>
      </c>
      <c r="E26"/>
    </row>
    <row r="27" spans="2:5" x14ac:dyDescent="0.2">
      <c r="B27" s="29" t="s">
        <v>95</v>
      </c>
      <c r="C27" s="21">
        <v>4945201.5100000007</v>
      </c>
      <c r="E27"/>
    </row>
    <row r="28" spans="2:5" x14ac:dyDescent="0.2">
      <c r="B28" s="29" t="s">
        <v>57</v>
      </c>
      <c r="C28" s="21">
        <v>8644131.6200000048</v>
      </c>
      <c r="E28"/>
    </row>
    <row r="29" spans="2:5" x14ac:dyDescent="0.2">
      <c r="B29" s="28" t="s">
        <v>26</v>
      </c>
      <c r="C29" s="19">
        <f>+SUM(C30:C36)</f>
        <v>83648489.079999998</v>
      </c>
      <c r="E29"/>
    </row>
    <row r="30" spans="2:5" x14ac:dyDescent="0.2">
      <c r="B30" s="29" t="s">
        <v>96</v>
      </c>
      <c r="C30" s="21">
        <v>13484995.899999999</v>
      </c>
    </row>
    <row r="31" spans="2:5" x14ac:dyDescent="0.2">
      <c r="B31" s="29" t="s">
        <v>97</v>
      </c>
      <c r="C31" s="21">
        <v>13955209.969999988</v>
      </c>
    </row>
    <row r="32" spans="2:5" x14ac:dyDescent="0.2">
      <c r="B32" s="29" t="s">
        <v>98</v>
      </c>
      <c r="C32" s="21">
        <v>3161647.3700000006</v>
      </c>
    </row>
    <row r="33" spans="2:3" x14ac:dyDescent="0.2">
      <c r="B33" s="29" t="s">
        <v>99</v>
      </c>
      <c r="C33" s="21">
        <v>18104144.149999991</v>
      </c>
    </row>
    <row r="34" spans="2:3" x14ac:dyDescent="0.2">
      <c r="B34" s="29" t="s">
        <v>39</v>
      </c>
      <c r="C34" s="21">
        <v>9840114.5100000091</v>
      </c>
    </row>
    <row r="35" spans="2:3" x14ac:dyDescent="0.2">
      <c r="B35" s="29" t="s">
        <v>100</v>
      </c>
      <c r="C35" s="21">
        <v>9791502.4199999999</v>
      </c>
    </row>
    <row r="36" spans="2:3" x14ac:dyDescent="0.2">
      <c r="B36" s="29" t="s">
        <v>59</v>
      </c>
      <c r="C36" s="21">
        <v>15310874.760000011</v>
      </c>
    </row>
    <row r="37" spans="2:3" x14ac:dyDescent="0.2">
      <c r="B37" s="28" t="s">
        <v>27</v>
      </c>
      <c r="C37" s="19">
        <f>+SUM(C38:C39)</f>
        <v>12470540.350000001</v>
      </c>
    </row>
    <row r="38" spans="2:3" x14ac:dyDescent="0.2">
      <c r="B38" s="29" t="s">
        <v>28</v>
      </c>
      <c r="C38" s="21">
        <v>4076029.3900000011</v>
      </c>
    </row>
    <row r="39" spans="2:3" x14ac:dyDescent="0.2">
      <c r="B39" s="29" t="s">
        <v>101</v>
      </c>
      <c r="C39" s="21">
        <v>8394510.9600000009</v>
      </c>
    </row>
    <row r="40" spans="2:3" x14ac:dyDescent="0.2">
      <c r="B40" s="28" t="s">
        <v>2</v>
      </c>
      <c r="C40" s="19">
        <f>+C41</f>
        <v>30888262.210000012</v>
      </c>
    </row>
    <row r="41" spans="2:3" ht="13.5" thickBot="1" x14ac:dyDescent="0.25">
      <c r="B41" s="29" t="s">
        <v>2</v>
      </c>
      <c r="C41" s="21">
        <v>30888262.210000012</v>
      </c>
    </row>
    <row r="42" spans="2:3" ht="13.5" thickBot="1" x14ac:dyDescent="0.25">
      <c r="B42" s="16" t="s">
        <v>4</v>
      </c>
      <c r="C42" s="17">
        <f>+C43+C47+C50+C55</f>
        <v>189446044.14000002</v>
      </c>
    </row>
    <row r="43" spans="2:3" x14ac:dyDescent="0.2">
      <c r="B43" s="33" t="s">
        <v>46</v>
      </c>
      <c r="C43" s="34">
        <f>+SUM(C44:C46)</f>
        <v>28923018.030000001</v>
      </c>
    </row>
    <row r="44" spans="2:3" x14ac:dyDescent="0.2">
      <c r="B44" s="29" t="s">
        <v>102</v>
      </c>
      <c r="C44" s="21">
        <v>7941403.8199999975</v>
      </c>
    </row>
    <row r="45" spans="2:3" x14ac:dyDescent="0.2">
      <c r="B45" s="29" t="s">
        <v>84</v>
      </c>
      <c r="C45" s="21">
        <v>9401929.5900000036</v>
      </c>
    </row>
    <row r="46" spans="2:3" x14ac:dyDescent="0.2">
      <c r="B46" s="29" t="s">
        <v>103</v>
      </c>
      <c r="C46" s="21">
        <v>11579684.619999999</v>
      </c>
    </row>
    <row r="47" spans="2:3" x14ac:dyDescent="0.2">
      <c r="B47" s="28" t="s">
        <v>75</v>
      </c>
      <c r="C47" s="19">
        <f>+SUM(C48:C49)</f>
        <v>10221307.209999997</v>
      </c>
    </row>
    <row r="48" spans="2:3" x14ac:dyDescent="0.2">
      <c r="B48" s="29" t="s">
        <v>104</v>
      </c>
      <c r="C48" s="21">
        <v>5760944.919999999</v>
      </c>
    </row>
    <row r="49" spans="2:3" x14ac:dyDescent="0.2">
      <c r="B49" s="29" t="s">
        <v>76</v>
      </c>
      <c r="C49" s="21">
        <v>4460362.2899999991</v>
      </c>
    </row>
    <row r="50" spans="2:3" x14ac:dyDescent="0.2">
      <c r="B50" s="28" t="s">
        <v>23</v>
      </c>
      <c r="C50" s="19">
        <f>+SUM(C51:C54)</f>
        <v>74517004.279999986</v>
      </c>
    </row>
    <row r="51" spans="2:3" x14ac:dyDescent="0.2">
      <c r="B51" s="29" t="s">
        <v>24</v>
      </c>
      <c r="C51" s="21">
        <v>30622892.59</v>
      </c>
    </row>
    <row r="52" spans="2:3" x14ac:dyDescent="0.2">
      <c r="B52" s="29" t="s">
        <v>45</v>
      </c>
      <c r="C52" s="21">
        <v>12211310.130000005</v>
      </c>
    </row>
    <row r="53" spans="2:3" x14ac:dyDescent="0.2">
      <c r="B53" s="29" t="s">
        <v>25</v>
      </c>
      <c r="C53" s="21">
        <v>23531726.269999985</v>
      </c>
    </row>
    <row r="54" spans="2:3" x14ac:dyDescent="0.2">
      <c r="B54" s="29" t="s">
        <v>105</v>
      </c>
      <c r="C54" s="21">
        <v>8151075.2899999982</v>
      </c>
    </row>
    <row r="55" spans="2:3" x14ac:dyDescent="0.2">
      <c r="B55" s="28" t="s">
        <v>5</v>
      </c>
      <c r="C55" s="19">
        <f>+SUM(C56:C60)</f>
        <v>75784714.620000035</v>
      </c>
    </row>
    <row r="56" spans="2:3" x14ac:dyDescent="0.2">
      <c r="B56" s="29" t="s">
        <v>48</v>
      </c>
      <c r="C56" s="21">
        <v>25730291.570000015</v>
      </c>
    </row>
    <row r="57" spans="2:3" x14ac:dyDescent="0.2">
      <c r="B57" s="29" t="s">
        <v>77</v>
      </c>
      <c r="C57" s="21">
        <v>25948975.670000006</v>
      </c>
    </row>
    <row r="58" spans="2:3" x14ac:dyDescent="0.2">
      <c r="B58" s="29" t="s">
        <v>106</v>
      </c>
      <c r="C58" s="21">
        <v>6406828.2300000004</v>
      </c>
    </row>
    <row r="59" spans="2:3" x14ac:dyDescent="0.2">
      <c r="B59" s="29" t="s">
        <v>85</v>
      </c>
      <c r="C59" s="21">
        <v>10861675.590000002</v>
      </c>
    </row>
    <row r="60" spans="2:3" ht="13.5" thickBot="1" x14ac:dyDescent="0.25">
      <c r="B60" s="31" t="s">
        <v>78</v>
      </c>
      <c r="C60" s="32">
        <v>6836943.5599999987</v>
      </c>
    </row>
    <row r="61" spans="2:3" ht="13.5" thickBot="1" x14ac:dyDescent="0.25">
      <c r="B61" s="16" t="s">
        <v>6</v>
      </c>
      <c r="C61" s="17">
        <f>+C62+C69+C74+C77+C79+C82+C87</f>
        <v>358690203.22999996</v>
      </c>
    </row>
    <row r="62" spans="2:3" x14ac:dyDescent="0.2">
      <c r="B62" s="28" t="s">
        <v>7</v>
      </c>
      <c r="C62" s="19">
        <f>+SUM(C63:C68)</f>
        <v>139254317.60999998</v>
      </c>
    </row>
    <row r="63" spans="2:3" x14ac:dyDescent="0.2">
      <c r="B63" s="29" t="s">
        <v>107</v>
      </c>
      <c r="C63" s="21">
        <v>4439265.339999998</v>
      </c>
    </row>
    <row r="64" spans="2:3" x14ac:dyDescent="0.2">
      <c r="B64" s="29" t="s">
        <v>7</v>
      </c>
      <c r="C64" s="21">
        <v>21683633.27</v>
      </c>
    </row>
    <row r="65" spans="2:3" x14ac:dyDescent="0.2">
      <c r="B65" s="29" t="s">
        <v>17</v>
      </c>
      <c r="C65" s="21">
        <v>50188890.859999985</v>
      </c>
    </row>
    <row r="66" spans="2:3" x14ac:dyDescent="0.2">
      <c r="B66" s="29" t="s">
        <v>63</v>
      </c>
      <c r="C66" s="21">
        <v>38240653.850000009</v>
      </c>
    </row>
    <row r="67" spans="2:3" x14ac:dyDescent="0.2">
      <c r="B67" s="29" t="s">
        <v>64</v>
      </c>
      <c r="C67" s="21">
        <v>8196393.0500000007</v>
      </c>
    </row>
    <row r="68" spans="2:3" x14ac:dyDescent="0.2">
      <c r="B68" s="29" t="s">
        <v>108</v>
      </c>
      <c r="C68" s="21">
        <v>16505481.24</v>
      </c>
    </row>
    <row r="69" spans="2:3" x14ac:dyDescent="0.2">
      <c r="B69" s="28" t="s">
        <v>67</v>
      </c>
      <c r="C69" s="19">
        <f>+SUM(C70:C73)</f>
        <v>34663119.499999985</v>
      </c>
    </row>
    <row r="70" spans="2:3" x14ac:dyDescent="0.2">
      <c r="B70" s="29" t="s">
        <v>69</v>
      </c>
      <c r="C70" s="21">
        <v>13437112.569999995</v>
      </c>
    </row>
    <row r="71" spans="2:3" x14ac:dyDescent="0.2">
      <c r="B71" s="29" t="s">
        <v>109</v>
      </c>
      <c r="C71" s="21">
        <v>3057657.7499999995</v>
      </c>
    </row>
    <row r="72" spans="2:3" x14ac:dyDescent="0.2">
      <c r="B72" s="29" t="s">
        <v>110</v>
      </c>
      <c r="C72" s="21">
        <v>9891015.4699999932</v>
      </c>
    </row>
    <row r="73" spans="2:3" x14ac:dyDescent="0.2">
      <c r="B73" s="29" t="s">
        <v>68</v>
      </c>
      <c r="C73" s="21">
        <v>8277333.7099999972</v>
      </c>
    </row>
    <row r="74" spans="2:3" x14ac:dyDescent="0.2">
      <c r="B74" s="28" t="s">
        <v>52</v>
      </c>
      <c r="C74" s="19">
        <f>+SUM(C75:C76)</f>
        <v>50376247.359999999</v>
      </c>
    </row>
    <row r="75" spans="2:3" x14ac:dyDescent="0.2">
      <c r="B75" s="29" t="s">
        <v>52</v>
      </c>
      <c r="C75" s="21">
        <v>40791253.909999996</v>
      </c>
    </row>
    <row r="76" spans="2:3" x14ac:dyDescent="0.2">
      <c r="B76" s="29" t="s">
        <v>111</v>
      </c>
      <c r="C76" s="21">
        <v>9584993.4500000011</v>
      </c>
    </row>
    <row r="77" spans="2:3" x14ac:dyDescent="0.2">
      <c r="B77" s="28" t="s">
        <v>61</v>
      </c>
      <c r="C77" s="19">
        <f>+C78</f>
        <v>24233717.779999994</v>
      </c>
    </row>
    <row r="78" spans="2:3" x14ac:dyDescent="0.2">
      <c r="B78" s="29" t="s">
        <v>62</v>
      </c>
      <c r="C78" s="21">
        <v>24233717.779999994</v>
      </c>
    </row>
    <row r="79" spans="2:3" x14ac:dyDescent="0.2">
      <c r="B79" s="28" t="s">
        <v>65</v>
      </c>
      <c r="C79" s="19">
        <f>+SUM(C80:C81)</f>
        <v>23830791.000000011</v>
      </c>
    </row>
    <row r="80" spans="2:3" x14ac:dyDescent="0.2">
      <c r="B80" s="29" t="s">
        <v>66</v>
      </c>
      <c r="C80" s="21">
        <v>15492937.380000008</v>
      </c>
    </row>
    <row r="81" spans="2:3" x14ac:dyDescent="0.2">
      <c r="B81" s="29" t="s">
        <v>65</v>
      </c>
      <c r="C81" s="21">
        <v>8337853.6200000038</v>
      </c>
    </row>
    <row r="82" spans="2:3" x14ac:dyDescent="0.2">
      <c r="B82" s="28" t="s">
        <v>8</v>
      </c>
      <c r="C82" s="19">
        <f>+SUM(C83:C86)</f>
        <v>60271971.440000013</v>
      </c>
    </row>
    <row r="83" spans="2:3" x14ac:dyDescent="0.2">
      <c r="B83" s="29" t="s">
        <v>112</v>
      </c>
      <c r="C83" s="21">
        <v>19724772.12000002</v>
      </c>
    </row>
    <row r="84" spans="2:3" x14ac:dyDescent="0.2">
      <c r="B84" s="29" t="s">
        <v>53</v>
      </c>
      <c r="C84" s="21">
        <v>15954324.679999992</v>
      </c>
    </row>
    <row r="85" spans="2:3" x14ac:dyDescent="0.2">
      <c r="B85" s="29" t="s">
        <v>43</v>
      </c>
      <c r="C85" s="21">
        <v>7214234.540000001</v>
      </c>
    </row>
    <row r="86" spans="2:3" x14ac:dyDescent="0.2">
      <c r="B86" s="29" t="s">
        <v>54</v>
      </c>
      <c r="C86" s="21">
        <v>17378640.100000001</v>
      </c>
    </row>
    <row r="87" spans="2:3" x14ac:dyDescent="0.2">
      <c r="B87" s="28" t="s">
        <v>3</v>
      </c>
      <c r="C87" s="19">
        <f>+SUM(C88:C90)</f>
        <v>26060038.539999977</v>
      </c>
    </row>
    <row r="88" spans="2:3" x14ac:dyDescent="0.2">
      <c r="B88" s="29" t="s">
        <v>22</v>
      </c>
      <c r="C88" s="21">
        <v>12440090.339999981</v>
      </c>
    </row>
    <row r="89" spans="2:3" x14ac:dyDescent="0.2">
      <c r="B89" s="29" t="s">
        <v>113</v>
      </c>
      <c r="C89" s="21">
        <v>6086390.3899999969</v>
      </c>
    </row>
    <row r="90" spans="2:3" ht="13.5" thickBot="1" x14ac:dyDescent="0.25">
      <c r="B90" s="29" t="s">
        <v>3</v>
      </c>
      <c r="C90" s="21">
        <v>7533557.8099999987</v>
      </c>
    </row>
    <row r="91" spans="2:3" ht="13.5" thickBot="1" x14ac:dyDescent="0.25">
      <c r="B91" s="16" t="s">
        <v>9</v>
      </c>
      <c r="C91" s="17">
        <f>+C92+C95+C99+C102+C104+C110+C114+C116</f>
        <v>220582262.72000006</v>
      </c>
    </row>
    <row r="92" spans="2:3" x14ac:dyDescent="0.2">
      <c r="B92" s="33" t="s">
        <v>38</v>
      </c>
      <c r="C92" s="34">
        <f>+SUM(C93:C94)</f>
        <v>25890918.480000004</v>
      </c>
    </row>
    <row r="93" spans="2:3" x14ac:dyDescent="0.2">
      <c r="B93" s="29" t="s">
        <v>114</v>
      </c>
      <c r="C93" s="21">
        <v>15981040.330000002</v>
      </c>
    </row>
    <row r="94" spans="2:3" x14ac:dyDescent="0.2">
      <c r="B94" s="29" t="s">
        <v>30</v>
      </c>
      <c r="C94" s="21">
        <v>9909878.1500000041</v>
      </c>
    </row>
    <row r="95" spans="2:3" x14ac:dyDescent="0.2">
      <c r="B95" s="28" t="s">
        <v>50</v>
      </c>
      <c r="C95" s="19">
        <f>+SUM(C96:C98)</f>
        <v>20762688.300000004</v>
      </c>
    </row>
    <row r="96" spans="2:3" x14ac:dyDescent="0.2">
      <c r="B96" s="29" t="s">
        <v>70</v>
      </c>
      <c r="C96" s="21">
        <v>6017797.2800000031</v>
      </c>
    </row>
    <row r="97" spans="2:3" x14ac:dyDescent="0.2">
      <c r="B97" s="29" t="s">
        <v>71</v>
      </c>
      <c r="C97" s="21">
        <v>3148181.7000000016</v>
      </c>
    </row>
    <row r="98" spans="2:3" x14ac:dyDescent="0.2">
      <c r="B98" s="29" t="s">
        <v>51</v>
      </c>
      <c r="C98" s="21">
        <v>11596709.319999998</v>
      </c>
    </row>
    <row r="99" spans="2:3" x14ac:dyDescent="0.2">
      <c r="B99" s="28" t="s">
        <v>29</v>
      </c>
      <c r="C99" s="19">
        <f>+SUM(C100:C101)</f>
        <v>19780212.930000015</v>
      </c>
    </row>
    <row r="100" spans="2:3" x14ac:dyDescent="0.2">
      <c r="B100" s="29" t="s">
        <v>74</v>
      </c>
      <c r="C100" s="21">
        <v>5222399.9499999993</v>
      </c>
    </row>
    <row r="101" spans="2:3" x14ac:dyDescent="0.2">
      <c r="B101" s="29" t="s">
        <v>41</v>
      </c>
      <c r="C101" s="21">
        <v>14557812.980000013</v>
      </c>
    </row>
    <row r="102" spans="2:3" x14ac:dyDescent="0.2">
      <c r="B102" s="28" t="s">
        <v>72</v>
      </c>
      <c r="C102" s="19">
        <f>+C103</f>
        <v>10710991.940000009</v>
      </c>
    </row>
    <row r="103" spans="2:3" x14ac:dyDescent="0.2">
      <c r="B103" s="29" t="s">
        <v>73</v>
      </c>
      <c r="C103" s="21">
        <v>10710991.940000009</v>
      </c>
    </row>
    <row r="104" spans="2:3" x14ac:dyDescent="0.2">
      <c r="B104" s="28" t="s">
        <v>10</v>
      </c>
      <c r="C104" s="19">
        <f>+SUM(C105:C109)</f>
        <v>37355940.110000007</v>
      </c>
    </row>
    <row r="105" spans="2:3" x14ac:dyDescent="0.2">
      <c r="B105" s="29" t="s">
        <v>115</v>
      </c>
      <c r="C105" s="21">
        <v>3394000.6499999985</v>
      </c>
    </row>
    <row r="106" spans="2:3" x14ac:dyDescent="0.2">
      <c r="B106" s="29" t="s">
        <v>10</v>
      </c>
      <c r="C106" s="21">
        <v>12041657.070000002</v>
      </c>
    </row>
    <row r="107" spans="2:3" x14ac:dyDescent="0.2">
      <c r="B107" s="29" t="s">
        <v>116</v>
      </c>
      <c r="C107" s="21">
        <v>5699753.2000000039</v>
      </c>
    </row>
    <row r="108" spans="2:3" x14ac:dyDescent="0.2">
      <c r="B108" s="29" t="s">
        <v>44</v>
      </c>
      <c r="C108" s="21">
        <v>8152783.9000000022</v>
      </c>
    </row>
    <row r="109" spans="2:3" x14ac:dyDescent="0.2">
      <c r="B109" s="36" t="s">
        <v>117</v>
      </c>
      <c r="C109" s="37">
        <v>8067745.2899999982</v>
      </c>
    </row>
    <row r="110" spans="2:3" x14ac:dyDescent="0.2">
      <c r="B110" s="28" t="s">
        <v>11</v>
      </c>
      <c r="C110" s="19">
        <f>+SUM(C111:C113)</f>
        <v>45879649.88000001</v>
      </c>
    </row>
    <row r="111" spans="2:3" x14ac:dyDescent="0.2">
      <c r="B111" s="29" t="s">
        <v>118</v>
      </c>
      <c r="C111" s="21">
        <v>10355390.499999994</v>
      </c>
    </row>
    <row r="112" spans="2:3" x14ac:dyDescent="0.2">
      <c r="B112" s="29" t="s">
        <v>11</v>
      </c>
      <c r="C112" s="21">
        <v>30711472.120000012</v>
      </c>
    </row>
    <row r="113" spans="2:3" x14ac:dyDescent="0.2">
      <c r="B113" s="29" t="s">
        <v>119</v>
      </c>
      <c r="C113" s="21">
        <v>4812787.2600000016</v>
      </c>
    </row>
    <row r="114" spans="2:3" x14ac:dyDescent="0.2">
      <c r="B114" s="28" t="s">
        <v>47</v>
      </c>
      <c r="C114" s="19">
        <f>+C115</f>
        <v>5628524.8100000015</v>
      </c>
    </row>
    <row r="115" spans="2:3" x14ac:dyDescent="0.2">
      <c r="B115" s="29" t="s">
        <v>47</v>
      </c>
      <c r="C115" s="21">
        <v>5628524.8100000015</v>
      </c>
    </row>
    <row r="116" spans="2:3" x14ac:dyDescent="0.2">
      <c r="B116" s="28" t="s">
        <v>12</v>
      </c>
      <c r="C116" s="19">
        <f>+SUM(C117:C124)</f>
        <v>54573336.270000003</v>
      </c>
    </row>
    <row r="117" spans="2:3" x14ac:dyDescent="0.2">
      <c r="B117" s="29" t="s">
        <v>90</v>
      </c>
      <c r="C117" s="21">
        <v>12152986.060000001</v>
      </c>
    </row>
    <row r="118" spans="2:3" x14ac:dyDescent="0.2">
      <c r="B118" s="29" t="s">
        <v>120</v>
      </c>
      <c r="C118" s="21">
        <v>8201120.2400000021</v>
      </c>
    </row>
    <row r="119" spans="2:3" x14ac:dyDescent="0.2">
      <c r="B119" s="29" t="s">
        <v>121</v>
      </c>
      <c r="C119" s="21">
        <v>7395801.8899999959</v>
      </c>
    </row>
    <row r="120" spans="2:3" x14ac:dyDescent="0.2">
      <c r="B120" s="29" t="s">
        <v>122</v>
      </c>
      <c r="C120" s="21">
        <v>5613605.5300000031</v>
      </c>
    </row>
    <row r="121" spans="2:3" x14ac:dyDescent="0.2">
      <c r="B121" s="29" t="s">
        <v>123</v>
      </c>
      <c r="C121" s="21">
        <v>8689125.6300000027</v>
      </c>
    </row>
    <row r="122" spans="2:3" x14ac:dyDescent="0.2">
      <c r="B122" s="29" t="s">
        <v>40</v>
      </c>
      <c r="C122" s="21">
        <v>4553702.91</v>
      </c>
    </row>
    <row r="123" spans="2:3" x14ac:dyDescent="0.2">
      <c r="B123" s="29" t="s">
        <v>12</v>
      </c>
      <c r="C123" s="21">
        <v>3135633.4000000004</v>
      </c>
    </row>
    <row r="124" spans="2:3" ht="13.5" thickBot="1" x14ac:dyDescent="0.25">
      <c r="B124" s="29" t="s">
        <v>124</v>
      </c>
      <c r="C124" s="21">
        <v>4831360.6100000003</v>
      </c>
    </row>
    <row r="125" spans="2:3" ht="13.5" thickBot="1" x14ac:dyDescent="0.25">
      <c r="B125" s="16" t="s">
        <v>13</v>
      </c>
      <c r="C125" s="5">
        <f>+C126+C128+C134+C136+C140</f>
        <v>124219422.65999998</v>
      </c>
    </row>
    <row r="126" spans="2:3" x14ac:dyDescent="0.2">
      <c r="B126" s="28" t="s">
        <v>31</v>
      </c>
      <c r="C126" s="19">
        <f>+C127</f>
        <v>9732615.3299999963</v>
      </c>
    </row>
    <row r="127" spans="2:3" x14ac:dyDescent="0.2">
      <c r="B127" s="29" t="s">
        <v>31</v>
      </c>
      <c r="C127" s="21">
        <v>9732615.3299999963</v>
      </c>
    </row>
    <row r="128" spans="2:3" x14ac:dyDescent="0.2">
      <c r="B128" s="28" t="s">
        <v>14</v>
      </c>
      <c r="C128" s="19">
        <f>+SUM(C129:C133)</f>
        <v>56988636.229999982</v>
      </c>
    </row>
    <row r="129" spans="2:3" x14ac:dyDescent="0.2">
      <c r="B129" s="29" t="s">
        <v>125</v>
      </c>
      <c r="C129" s="21">
        <v>9305747.3499999978</v>
      </c>
    </row>
    <row r="130" spans="2:3" x14ac:dyDescent="0.2">
      <c r="B130" s="29" t="s">
        <v>16</v>
      </c>
      <c r="C130" s="21">
        <v>12964002.660000002</v>
      </c>
    </row>
    <row r="131" spans="2:3" x14ac:dyDescent="0.2">
      <c r="B131" s="29" t="s">
        <v>126</v>
      </c>
      <c r="C131" s="21">
        <v>6622142.4499999993</v>
      </c>
    </row>
    <row r="132" spans="2:3" x14ac:dyDescent="0.2">
      <c r="B132" s="29" t="s">
        <v>32</v>
      </c>
      <c r="C132" s="21">
        <v>23683694.839999985</v>
      </c>
    </row>
    <row r="133" spans="2:3" x14ac:dyDescent="0.2">
      <c r="B133" s="29" t="s">
        <v>91</v>
      </c>
      <c r="C133" s="21">
        <v>4413048.93</v>
      </c>
    </row>
    <row r="134" spans="2:3" x14ac:dyDescent="0.2">
      <c r="B134" s="28" t="s">
        <v>81</v>
      </c>
      <c r="C134" s="19">
        <f>+C135</f>
        <v>2453395.2200000002</v>
      </c>
    </row>
    <row r="135" spans="2:3" x14ac:dyDescent="0.2">
      <c r="B135" s="29" t="s">
        <v>86</v>
      </c>
      <c r="C135" s="21">
        <v>2453395.2200000002</v>
      </c>
    </row>
    <row r="136" spans="2:3" x14ac:dyDescent="0.2">
      <c r="B136" s="28" t="s">
        <v>55</v>
      </c>
      <c r="C136" s="19">
        <f>+SUM(C137:C139)</f>
        <v>48055215.739999995</v>
      </c>
    </row>
    <row r="137" spans="2:3" x14ac:dyDescent="0.2">
      <c r="B137" s="29" t="s">
        <v>88</v>
      </c>
      <c r="C137" s="21">
        <v>14662688.519999998</v>
      </c>
    </row>
    <row r="138" spans="2:3" x14ac:dyDescent="0.2">
      <c r="B138" s="29" t="s">
        <v>80</v>
      </c>
      <c r="C138" s="21">
        <v>10492769.610000003</v>
      </c>
    </row>
    <row r="139" spans="2:3" x14ac:dyDescent="0.2">
      <c r="B139" s="29" t="s">
        <v>79</v>
      </c>
      <c r="C139" s="21">
        <v>22899757.609999996</v>
      </c>
    </row>
    <row r="140" spans="2:3" x14ac:dyDescent="0.2">
      <c r="B140" s="28" t="s">
        <v>33</v>
      </c>
      <c r="C140" s="19">
        <f>+C141</f>
        <v>6989560.1400000025</v>
      </c>
    </row>
    <row r="141" spans="2:3" ht="13.5" thickBot="1" x14ac:dyDescent="0.25">
      <c r="B141" s="29" t="s">
        <v>34</v>
      </c>
      <c r="C141" s="21">
        <v>6989560.1400000025</v>
      </c>
    </row>
    <row r="142" spans="2:3" ht="13.5" thickBot="1" x14ac:dyDescent="0.25">
      <c r="B142" s="16" t="s">
        <v>82</v>
      </c>
      <c r="C142" s="5">
        <v>1795632.17</v>
      </c>
    </row>
    <row r="143" spans="2:3" ht="13.5" thickBot="1" x14ac:dyDescent="0.25">
      <c r="B143" s="23" t="s">
        <v>19</v>
      </c>
      <c r="C143" s="5">
        <f>+C12+C42+C61+C91+C125+C142</f>
        <v>1207923517.8700001</v>
      </c>
    </row>
    <row r="144" spans="2:3" ht="13.5" thickBot="1" x14ac:dyDescent="0.25">
      <c r="B144" s="30" t="s">
        <v>18</v>
      </c>
      <c r="C144" s="7">
        <v>0</v>
      </c>
    </row>
    <row r="145" spans="2:3" ht="13.5" thickBot="1" x14ac:dyDescent="0.25">
      <c r="B145" s="23" t="s">
        <v>20</v>
      </c>
      <c r="C145" s="6">
        <f>+C143+C144</f>
        <v>1207923517.8700001</v>
      </c>
    </row>
    <row r="150" spans="2:3" x14ac:dyDescent="0.2">
      <c r="B150" s="35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95" orientation="portrait" r:id="rId1"/>
  <headerFooter>
    <oddFooter>&amp;R&amp;P/&amp;N</oddFooter>
  </headerFooter>
  <rowBreaks count="2" manualBreakCount="2">
    <brk id="60" min="1" max="2" man="1"/>
    <brk id="109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zoomScaleNormal="100" workbookViewId="0">
      <selection activeCell="D34" sqref="D34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6"/>
    </row>
    <row r="5" spans="1:3" ht="15" customHeight="1" x14ac:dyDescent="0.2">
      <c r="B5" s="66" t="s">
        <v>87</v>
      </c>
      <c r="C5" s="66"/>
    </row>
    <row r="6" spans="1:3" ht="12.75" customHeight="1" x14ac:dyDescent="0.25">
      <c r="B6" s="11"/>
      <c r="C6" s="11"/>
    </row>
    <row r="7" spans="1:3" x14ac:dyDescent="0.2">
      <c r="B7" s="68" t="s">
        <v>127</v>
      </c>
      <c r="C7" s="68"/>
    </row>
    <row r="8" spans="1:3" ht="12.75" customHeight="1" x14ac:dyDescent="0.2">
      <c r="B8" s="12"/>
      <c r="C8" s="12"/>
    </row>
    <row r="9" spans="1:3" x14ac:dyDescent="0.2">
      <c r="B9" s="69" t="str">
        <f>+GL!B9</f>
        <v>JULIO - SEPTIEMBRE 2018</v>
      </c>
      <c r="C9" s="70"/>
    </row>
    <row r="10" spans="1:3" ht="12.75" customHeight="1" thickBot="1" x14ac:dyDescent="0.25">
      <c r="B10" s="67"/>
      <c r="C10" s="67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37</v>
      </c>
      <c r="C12" s="17">
        <f>+C13+C15+C17+C20+C24+C27</f>
        <v>1897362.1800000006</v>
      </c>
    </row>
    <row r="13" spans="1:3" x14ac:dyDescent="0.2">
      <c r="B13" s="22" t="s">
        <v>60</v>
      </c>
      <c r="C13" s="19">
        <f>+C14</f>
        <v>742293.14000000025</v>
      </c>
    </row>
    <row r="14" spans="1:3" x14ac:dyDescent="0.2">
      <c r="B14" s="29" t="s">
        <v>60</v>
      </c>
      <c r="C14" s="21">
        <v>742293.14000000025</v>
      </c>
    </row>
    <row r="15" spans="1:3" x14ac:dyDescent="0.2">
      <c r="B15" s="22" t="s">
        <v>83</v>
      </c>
      <c r="C15" s="19">
        <f>+C16</f>
        <v>82223.249999999985</v>
      </c>
    </row>
    <row r="16" spans="1:3" x14ac:dyDescent="0.2">
      <c r="B16" s="29" t="s">
        <v>83</v>
      </c>
      <c r="C16" s="21">
        <v>82223.249999999985</v>
      </c>
    </row>
    <row r="17" spans="2:3" x14ac:dyDescent="0.2">
      <c r="B17" s="22" t="s">
        <v>1</v>
      </c>
      <c r="C17" s="19">
        <f>SUM(C18:C19)</f>
        <v>230464.65000000002</v>
      </c>
    </row>
    <row r="18" spans="2:3" x14ac:dyDescent="0.2">
      <c r="B18" s="29" t="s">
        <v>21</v>
      </c>
      <c r="C18" s="21">
        <v>156584.57</v>
      </c>
    </row>
    <row r="19" spans="2:3" x14ac:dyDescent="0.2">
      <c r="B19" s="29" t="s">
        <v>56</v>
      </c>
      <c r="C19" s="21">
        <v>73880.08</v>
      </c>
    </row>
    <row r="20" spans="2:3" x14ac:dyDescent="0.2">
      <c r="B20" s="22" t="s">
        <v>35</v>
      </c>
      <c r="C20" s="19">
        <f>SUM(C21:C23)</f>
        <v>687292.20000000019</v>
      </c>
    </row>
    <row r="21" spans="2:3" x14ac:dyDescent="0.2">
      <c r="B21" s="29" t="s">
        <v>49</v>
      </c>
      <c r="C21" s="21">
        <v>543165.02000000025</v>
      </c>
    </row>
    <row r="22" spans="2:3" x14ac:dyDescent="0.2">
      <c r="B22" s="29" t="s">
        <v>58</v>
      </c>
      <c r="C22" s="21">
        <v>51420</v>
      </c>
    </row>
    <row r="23" spans="2:3" x14ac:dyDescent="0.2">
      <c r="B23" s="29" t="s">
        <v>36</v>
      </c>
      <c r="C23" s="21">
        <v>92707.18</v>
      </c>
    </row>
    <row r="24" spans="2:3" x14ac:dyDescent="0.2">
      <c r="B24" s="22" t="s">
        <v>26</v>
      </c>
      <c r="C24" s="19">
        <f>SUM(C25:C26)</f>
        <v>106577.82999999999</v>
      </c>
    </row>
    <row r="25" spans="2:3" x14ac:dyDescent="0.2">
      <c r="B25" s="29" t="s">
        <v>96</v>
      </c>
      <c r="C25" s="21">
        <v>3766.31</v>
      </c>
    </row>
    <row r="26" spans="2:3" x14ac:dyDescent="0.2">
      <c r="B26" s="29" t="s">
        <v>97</v>
      </c>
      <c r="C26" s="21">
        <v>102811.51999999999</v>
      </c>
    </row>
    <row r="27" spans="2:3" x14ac:dyDescent="0.2">
      <c r="B27" s="22" t="s">
        <v>2</v>
      </c>
      <c r="C27" s="19">
        <f>+C28</f>
        <v>48511.11</v>
      </c>
    </row>
    <row r="28" spans="2:3" ht="13.5" thickBot="1" x14ac:dyDescent="0.25">
      <c r="B28" s="29" t="s">
        <v>2</v>
      </c>
      <c r="C28" s="21">
        <v>48511.11</v>
      </c>
    </row>
    <row r="29" spans="2:3" ht="13.5" thickBot="1" x14ac:dyDescent="0.25">
      <c r="B29" s="16" t="s">
        <v>4</v>
      </c>
      <c r="C29" s="17">
        <f>+C30+C33+C36+C40</f>
        <v>9298677.5399999954</v>
      </c>
    </row>
    <row r="30" spans="2:3" x14ac:dyDescent="0.2">
      <c r="B30" s="18" t="s">
        <v>46</v>
      </c>
      <c r="C30" s="34">
        <f>SUM(C31:C32)</f>
        <v>414157.44000000006</v>
      </c>
    </row>
    <row r="31" spans="2:3" x14ac:dyDescent="0.2">
      <c r="B31" s="29" t="s">
        <v>102</v>
      </c>
      <c r="C31" s="21">
        <v>14629.15</v>
      </c>
    </row>
    <row r="32" spans="2:3" x14ac:dyDescent="0.2">
      <c r="B32" s="29" t="s">
        <v>84</v>
      </c>
      <c r="C32" s="21">
        <v>399528.29000000004</v>
      </c>
    </row>
    <row r="33" spans="2:3" x14ac:dyDescent="0.2">
      <c r="B33" s="22" t="s">
        <v>75</v>
      </c>
      <c r="C33" s="19">
        <f>SUM(C34:C35)</f>
        <v>112357.76000000001</v>
      </c>
    </row>
    <row r="34" spans="2:3" x14ac:dyDescent="0.2">
      <c r="B34" s="29" t="s">
        <v>104</v>
      </c>
      <c r="C34" s="21">
        <v>87579.750000000015</v>
      </c>
    </row>
    <row r="35" spans="2:3" x14ac:dyDescent="0.2">
      <c r="B35" s="29" t="s">
        <v>76</v>
      </c>
      <c r="C35" s="21">
        <v>24778.01</v>
      </c>
    </row>
    <row r="36" spans="2:3" x14ac:dyDescent="0.2">
      <c r="B36" s="22" t="s">
        <v>23</v>
      </c>
      <c r="C36" s="19">
        <f>SUM(C37:C39)</f>
        <v>710677.8899999999</v>
      </c>
    </row>
    <row r="37" spans="2:3" x14ac:dyDescent="0.2">
      <c r="B37" s="29" t="s">
        <v>24</v>
      </c>
      <c r="C37" s="21">
        <v>301146.93</v>
      </c>
    </row>
    <row r="38" spans="2:3" x14ac:dyDescent="0.2">
      <c r="B38" s="29" t="s">
        <v>45</v>
      </c>
      <c r="C38" s="21">
        <v>352042.15999999992</v>
      </c>
    </row>
    <row r="39" spans="2:3" x14ac:dyDescent="0.2">
      <c r="B39" s="29" t="s">
        <v>25</v>
      </c>
      <c r="C39" s="21">
        <v>57488.80000000001</v>
      </c>
    </row>
    <row r="40" spans="2:3" x14ac:dyDescent="0.2">
      <c r="B40" s="22" t="s">
        <v>5</v>
      </c>
      <c r="C40" s="19">
        <f>SUM(C41:C44)</f>
        <v>8061484.4499999965</v>
      </c>
    </row>
    <row r="41" spans="2:3" x14ac:dyDescent="0.2">
      <c r="B41" s="29" t="s">
        <v>48</v>
      </c>
      <c r="C41" s="21">
        <v>5029346.7799999965</v>
      </c>
    </row>
    <row r="42" spans="2:3" x14ac:dyDescent="0.2">
      <c r="B42" s="29" t="s">
        <v>77</v>
      </c>
      <c r="C42" s="21">
        <v>34487.97</v>
      </c>
    </row>
    <row r="43" spans="2:3" x14ac:dyDescent="0.2">
      <c r="B43" s="29" t="s">
        <v>85</v>
      </c>
      <c r="C43" s="21">
        <v>1581402.4100000001</v>
      </c>
    </row>
    <row r="44" spans="2:3" ht="13.5" thickBot="1" x14ac:dyDescent="0.25">
      <c r="B44" s="31" t="s">
        <v>78</v>
      </c>
      <c r="C44" s="32">
        <f>1417377.29-1130</f>
        <v>1416247.29</v>
      </c>
    </row>
    <row r="45" spans="2:3" ht="13.5" thickBot="1" x14ac:dyDescent="0.25">
      <c r="B45" s="16" t="s">
        <v>6</v>
      </c>
      <c r="C45" s="17">
        <f>+C46+C52+C56+C58+C60+C64</f>
        <v>2436581.5399999996</v>
      </c>
    </row>
    <row r="46" spans="2:3" x14ac:dyDescent="0.2">
      <c r="B46" s="18" t="s">
        <v>7</v>
      </c>
      <c r="C46" s="34">
        <f>SUM(C47:C51)</f>
        <v>877757.47999999986</v>
      </c>
    </row>
    <row r="47" spans="2:3" x14ac:dyDescent="0.2">
      <c r="B47" s="29" t="s">
        <v>107</v>
      </c>
      <c r="C47" s="21">
        <v>195000.05</v>
      </c>
    </row>
    <row r="48" spans="2:3" x14ac:dyDescent="0.2">
      <c r="B48" s="29" t="s">
        <v>17</v>
      </c>
      <c r="C48" s="21">
        <v>42265.289999999994</v>
      </c>
    </row>
    <row r="49" spans="2:3" x14ac:dyDescent="0.2">
      <c r="B49" s="29" t="s">
        <v>63</v>
      </c>
      <c r="C49" s="21">
        <v>16945.52</v>
      </c>
    </row>
    <row r="50" spans="2:3" x14ac:dyDescent="0.2">
      <c r="B50" s="29" t="s">
        <v>64</v>
      </c>
      <c r="C50" s="21">
        <v>594386.61999999988</v>
      </c>
    </row>
    <row r="51" spans="2:3" x14ac:dyDescent="0.2">
      <c r="B51" s="29" t="s">
        <v>108</v>
      </c>
      <c r="C51" s="21">
        <v>29160</v>
      </c>
    </row>
    <row r="52" spans="2:3" x14ac:dyDescent="0.2">
      <c r="B52" s="22" t="s">
        <v>67</v>
      </c>
      <c r="C52" s="19">
        <f>SUM(C53:C55)</f>
        <v>133072.35</v>
      </c>
    </row>
    <row r="53" spans="2:3" x14ac:dyDescent="0.2">
      <c r="B53" s="29" t="s">
        <v>109</v>
      </c>
      <c r="C53" s="21">
        <v>17264.509999999998</v>
      </c>
    </row>
    <row r="54" spans="2:3" x14ac:dyDescent="0.2">
      <c r="B54" s="29" t="s">
        <v>110</v>
      </c>
      <c r="C54" s="21">
        <v>19994.100000000002</v>
      </c>
    </row>
    <row r="55" spans="2:3" x14ac:dyDescent="0.2">
      <c r="B55" s="36" t="s">
        <v>68</v>
      </c>
      <c r="C55" s="37">
        <v>95813.74</v>
      </c>
    </row>
    <row r="56" spans="2:3" x14ac:dyDescent="0.2">
      <c r="B56" s="77" t="s">
        <v>52</v>
      </c>
      <c r="C56" s="39">
        <f>SUM(C57:C57)</f>
        <v>396803.49</v>
      </c>
    </row>
    <row r="57" spans="2:3" x14ac:dyDescent="0.2">
      <c r="B57" s="29" t="s">
        <v>52</v>
      </c>
      <c r="C57" s="21">
        <v>396803.49</v>
      </c>
    </row>
    <row r="58" spans="2:3" x14ac:dyDescent="0.2">
      <c r="B58" s="22" t="s">
        <v>65</v>
      </c>
      <c r="C58" s="19">
        <f>SUM(C59:C59)</f>
        <v>64629.189999999995</v>
      </c>
    </row>
    <row r="59" spans="2:3" x14ac:dyDescent="0.2">
      <c r="B59" s="29" t="s">
        <v>65</v>
      </c>
      <c r="C59" s="21">
        <v>64629.189999999995</v>
      </c>
    </row>
    <row r="60" spans="2:3" x14ac:dyDescent="0.2">
      <c r="B60" s="22" t="s">
        <v>8</v>
      </c>
      <c r="C60" s="19">
        <f>SUM(C61:C63)</f>
        <v>585254.27999999991</v>
      </c>
    </row>
    <row r="61" spans="2:3" x14ac:dyDescent="0.2">
      <c r="B61" s="29" t="s">
        <v>112</v>
      </c>
      <c r="C61" s="21">
        <v>134815.26</v>
      </c>
    </row>
    <row r="62" spans="2:3" x14ac:dyDescent="0.2">
      <c r="B62" s="29" t="s">
        <v>43</v>
      </c>
      <c r="C62" s="21">
        <v>160741.24</v>
      </c>
    </row>
    <row r="63" spans="2:3" x14ac:dyDescent="0.2">
      <c r="B63" s="29" t="s">
        <v>54</v>
      </c>
      <c r="C63" s="21">
        <v>289697.77999999991</v>
      </c>
    </row>
    <row r="64" spans="2:3" x14ac:dyDescent="0.2">
      <c r="B64" s="22" t="s">
        <v>3</v>
      </c>
      <c r="C64" s="19">
        <f>SUM(C65:C66)</f>
        <v>379064.75000000012</v>
      </c>
    </row>
    <row r="65" spans="2:3" x14ac:dyDescent="0.2">
      <c r="B65" s="29" t="s">
        <v>22</v>
      </c>
      <c r="C65" s="21">
        <v>43809.46</v>
      </c>
    </row>
    <row r="66" spans="2:3" ht="13.5" thickBot="1" x14ac:dyDescent="0.25">
      <c r="B66" s="29" t="s">
        <v>113</v>
      </c>
      <c r="C66" s="21">
        <v>335255.2900000001</v>
      </c>
    </row>
    <row r="67" spans="2:3" ht="13.5" thickBot="1" x14ac:dyDescent="0.25">
      <c r="B67" s="16" t="s">
        <v>9</v>
      </c>
      <c r="C67" s="17">
        <f>+C68+C70+C73+C75+C77+C82+C84</f>
        <v>2689134.1700000009</v>
      </c>
    </row>
    <row r="68" spans="2:3" x14ac:dyDescent="0.2">
      <c r="B68" s="18" t="s">
        <v>38</v>
      </c>
      <c r="C68" s="34">
        <f>SUM(C69:C69)</f>
        <v>59781.670000000006</v>
      </c>
    </row>
    <row r="69" spans="2:3" x14ac:dyDescent="0.2">
      <c r="B69" s="29" t="s">
        <v>30</v>
      </c>
      <c r="C69" s="21">
        <v>59781.670000000006</v>
      </c>
    </row>
    <row r="70" spans="2:3" x14ac:dyDescent="0.2">
      <c r="B70" s="22" t="s">
        <v>50</v>
      </c>
      <c r="C70" s="19">
        <f>SUM(C71:C72)</f>
        <v>259160.08000000002</v>
      </c>
    </row>
    <row r="71" spans="2:3" x14ac:dyDescent="0.2">
      <c r="B71" s="29" t="s">
        <v>70</v>
      </c>
      <c r="C71" s="21">
        <f>219310.73-1800.56-3700.38</f>
        <v>213809.79</v>
      </c>
    </row>
    <row r="72" spans="2:3" x14ac:dyDescent="0.2">
      <c r="B72" s="29" t="s">
        <v>71</v>
      </c>
      <c r="C72" s="21">
        <v>45350.290000000008</v>
      </c>
    </row>
    <row r="73" spans="2:3" x14ac:dyDescent="0.2">
      <c r="B73" s="22" t="s">
        <v>29</v>
      </c>
      <c r="C73" s="19">
        <f>SUM(C74:C74)</f>
        <v>102097.29999999997</v>
      </c>
    </row>
    <row r="74" spans="2:3" x14ac:dyDescent="0.2">
      <c r="B74" s="29" t="s">
        <v>41</v>
      </c>
      <c r="C74" s="21">
        <v>102097.29999999997</v>
      </c>
    </row>
    <row r="75" spans="2:3" x14ac:dyDescent="0.2">
      <c r="B75" s="22" t="s">
        <v>72</v>
      </c>
      <c r="C75" s="19">
        <f>+C76</f>
        <v>546053.55000000005</v>
      </c>
    </row>
    <row r="76" spans="2:3" x14ac:dyDescent="0.2">
      <c r="B76" s="29" t="s">
        <v>73</v>
      </c>
      <c r="C76" s="21">
        <v>546053.55000000005</v>
      </c>
    </row>
    <row r="77" spans="2:3" x14ac:dyDescent="0.2">
      <c r="B77" s="22" t="s">
        <v>10</v>
      </c>
      <c r="C77" s="19">
        <f>SUM(C78:C81)</f>
        <v>555610.3899999999</v>
      </c>
    </row>
    <row r="78" spans="2:3" x14ac:dyDescent="0.2">
      <c r="B78" s="29" t="s">
        <v>115</v>
      </c>
      <c r="C78" s="21">
        <v>2976.65</v>
      </c>
    </row>
    <row r="79" spans="2:3" x14ac:dyDescent="0.2">
      <c r="B79" s="29" t="s">
        <v>10</v>
      </c>
      <c r="C79" s="21">
        <v>448831.06999999995</v>
      </c>
    </row>
    <row r="80" spans="2:3" x14ac:dyDescent="0.2">
      <c r="B80" s="29" t="s">
        <v>116</v>
      </c>
      <c r="C80" s="21">
        <v>22813.98</v>
      </c>
    </row>
    <row r="81" spans="2:3" x14ac:dyDescent="0.2">
      <c r="B81" s="29" t="s">
        <v>44</v>
      </c>
      <c r="C81" s="21">
        <v>80988.69</v>
      </c>
    </row>
    <row r="82" spans="2:3" x14ac:dyDescent="0.2">
      <c r="B82" s="22" t="s">
        <v>11</v>
      </c>
      <c r="C82" s="19">
        <f>SUM(C83:C83)</f>
        <v>40667.24</v>
      </c>
    </row>
    <row r="83" spans="2:3" x14ac:dyDescent="0.2">
      <c r="B83" s="29" t="s">
        <v>11</v>
      </c>
      <c r="C83" s="21">
        <v>40667.24</v>
      </c>
    </row>
    <row r="84" spans="2:3" x14ac:dyDescent="0.2">
      <c r="B84" s="22" t="s">
        <v>12</v>
      </c>
      <c r="C84" s="19">
        <f>SUM(C85:C88)</f>
        <v>1125763.9400000006</v>
      </c>
    </row>
    <row r="85" spans="2:3" x14ac:dyDescent="0.2">
      <c r="B85" s="29" t="s">
        <v>90</v>
      </c>
      <c r="C85" s="21">
        <v>902877.59000000043</v>
      </c>
    </row>
    <row r="86" spans="2:3" x14ac:dyDescent="0.2">
      <c r="B86" s="29" t="s">
        <v>120</v>
      </c>
      <c r="C86" s="21">
        <v>2388.2999999999997</v>
      </c>
    </row>
    <row r="87" spans="2:3" x14ac:dyDescent="0.2">
      <c r="B87" s="29" t="s">
        <v>40</v>
      </c>
      <c r="C87" s="21">
        <v>52117.78</v>
      </c>
    </row>
    <row r="88" spans="2:3" ht="13.5" thickBot="1" x14ac:dyDescent="0.25">
      <c r="B88" s="29" t="s">
        <v>12</v>
      </c>
      <c r="C88" s="21">
        <v>168380.27000000005</v>
      </c>
    </row>
    <row r="89" spans="2:3" ht="13.5" thickBot="1" x14ac:dyDescent="0.25">
      <c r="B89" s="16" t="s">
        <v>13</v>
      </c>
      <c r="C89" s="17">
        <f>+C90+C92+C98+C100+C104</f>
        <v>3879720.5300000003</v>
      </c>
    </row>
    <row r="90" spans="2:3" x14ac:dyDescent="0.2">
      <c r="B90" s="18" t="s">
        <v>31</v>
      </c>
      <c r="C90" s="34">
        <f>+C91</f>
        <v>1541712.96</v>
      </c>
    </row>
    <row r="91" spans="2:3" x14ac:dyDescent="0.2">
      <c r="B91" s="29" t="s">
        <v>31</v>
      </c>
      <c r="C91" s="21">
        <v>1541712.96</v>
      </c>
    </row>
    <row r="92" spans="2:3" x14ac:dyDescent="0.2">
      <c r="B92" s="28" t="s">
        <v>14</v>
      </c>
      <c r="C92" s="19">
        <f>SUM(C93:C97)</f>
        <v>1164901.4999999998</v>
      </c>
    </row>
    <row r="93" spans="2:3" x14ac:dyDescent="0.2">
      <c r="B93" s="29" t="s">
        <v>125</v>
      </c>
      <c r="C93" s="21">
        <v>352544.94</v>
      </c>
    </row>
    <row r="94" spans="2:3" x14ac:dyDescent="0.2">
      <c r="B94" s="29" t="s">
        <v>16</v>
      </c>
      <c r="C94" s="21">
        <v>343813.69999999978</v>
      </c>
    </row>
    <row r="95" spans="2:3" x14ac:dyDescent="0.2">
      <c r="B95" s="29" t="s">
        <v>126</v>
      </c>
      <c r="C95" s="21">
        <v>49227.950000000012</v>
      </c>
    </row>
    <row r="96" spans="2:3" x14ac:dyDescent="0.2">
      <c r="B96" s="29" t="s">
        <v>32</v>
      </c>
      <c r="C96" s="21">
        <v>381389.03000000009</v>
      </c>
    </row>
    <row r="97" spans="2:3" x14ac:dyDescent="0.2">
      <c r="B97" s="29" t="s">
        <v>91</v>
      </c>
      <c r="C97" s="21">
        <v>37925.879999999997</v>
      </c>
    </row>
    <row r="98" spans="2:3" x14ac:dyDescent="0.2">
      <c r="B98" s="28" t="s">
        <v>81</v>
      </c>
      <c r="C98" s="19">
        <f>+C99</f>
        <v>243461.95999999988</v>
      </c>
    </row>
    <row r="99" spans="2:3" x14ac:dyDescent="0.2">
      <c r="B99" s="36" t="s">
        <v>86</v>
      </c>
      <c r="C99" s="37">
        <v>243461.95999999988</v>
      </c>
    </row>
    <row r="100" spans="2:3" x14ac:dyDescent="0.2">
      <c r="B100" s="38" t="s">
        <v>55</v>
      </c>
      <c r="C100" s="39">
        <f>SUM(C101:C103)</f>
        <v>730185.87000000011</v>
      </c>
    </row>
    <row r="101" spans="2:3" x14ac:dyDescent="0.2">
      <c r="B101" s="29" t="s">
        <v>88</v>
      </c>
      <c r="C101" s="21">
        <v>112383.19000000003</v>
      </c>
    </row>
    <row r="102" spans="2:3" x14ac:dyDescent="0.2">
      <c r="B102" s="29" t="s">
        <v>80</v>
      </c>
      <c r="C102" s="21">
        <v>251576.80000000005</v>
      </c>
    </row>
    <row r="103" spans="2:3" x14ac:dyDescent="0.2">
      <c r="B103" s="29" t="s">
        <v>79</v>
      </c>
      <c r="C103" s="21">
        <v>366225.87999999995</v>
      </c>
    </row>
    <row r="104" spans="2:3" x14ac:dyDescent="0.2">
      <c r="B104" s="28" t="s">
        <v>33</v>
      </c>
      <c r="C104" s="19">
        <f>+C105</f>
        <v>199458.24000000002</v>
      </c>
    </row>
    <row r="105" spans="2:3" ht="13.5" thickBot="1" x14ac:dyDescent="0.25">
      <c r="B105" s="29" t="s">
        <v>34</v>
      </c>
      <c r="C105" s="21">
        <v>199458.24000000002</v>
      </c>
    </row>
    <row r="106" spans="2:3" ht="13.5" hidden="1" thickBot="1" x14ac:dyDescent="0.25">
      <c r="B106" s="16" t="s">
        <v>82</v>
      </c>
      <c r="C106" s="17">
        <v>0</v>
      </c>
    </row>
    <row r="107" spans="2:3" ht="13.5" thickBot="1" x14ac:dyDescent="0.25">
      <c r="B107" s="23" t="s">
        <v>19</v>
      </c>
      <c r="C107" s="5">
        <f>+C12+C29+C45+C67+C89+C106</f>
        <v>20201475.959999997</v>
      </c>
    </row>
    <row r="108" spans="2:3" ht="13.5" thickBot="1" x14ac:dyDescent="0.25">
      <c r="B108" s="24" t="s">
        <v>18</v>
      </c>
      <c r="C108" s="7">
        <v>0</v>
      </c>
    </row>
    <row r="109" spans="2:3" ht="13.5" thickBot="1" x14ac:dyDescent="0.25">
      <c r="B109" s="8" t="s">
        <v>20</v>
      </c>
      <c r="C109" s="6">
        <f>+C107+C108</f>
        <v>20201475.959999997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orientation="portrait" r:id="rId1"/>
  <headerFooter>
    <oddFooter>&amp;R&amp;P/&amp;N</oddFooter>
  </headerFooter>
  <rowBreaks count="2" manualBreakCount="2">
    <brk id="55" min="1" max="2" man="1"/>
    <brk id="99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6"/>
    </row>
    <row r="5" spans="1:5" ht="15" customHeight="1" x14ac:dyDescent="0.2">
      <c r="B5" s="66" t="s">
        <v>87</v>
      </c>
      <c r="C5" s="66"/>
    </row>
    <row r="6" spans="1:5" ht="7.5" customHeight="1" x14ac:dyDescent="0.25">
      <c r="B6" s="11"/>
      <c r="C6" s="11"/>
    </row>
    <row r="7" spans="1:5" x14ac:dyDescent="0.2">
      <c r="B7" s="68" t="s">
        <v>127</v>
      </c>
      <c r="C7" s="68"/>
    </row>
    <row r="8" spans="1:5" ht="7.5" customHeight="1" x14ac:dyDescent="0.2">
      <c r="B8" s="12"/>
      <c r="C8" s="12"/>
    </row>
    <row r="9" spans="1:5" x14ac:dyDescent="0.2">
      <c r="B9" s="69" t="s">
        <v>129</v>
      </c>
      <c r="C9" s="69"/>
    </row>
    <row r="10" spans="1:5" ht="7.5" customHeight="1" thickBot="1" x14ac:dyDescent="0.25">
      <c r="B10" s="67"/>
      <c r="C10" s="67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+C13+C15+C17+C20+C26+C32+C34</f>
        <v>5629672.9999999991</v>
      </c>
      <c r="E12"/>
    </row>
    <row r="13" spans="1:5" x14ac:dyDescent="0.2">
      <c r="B13" s="22" t="s">
        <v>60</v>
      </c>
      <c r="C13" s="19">
        <f>+C14</f>
        <v>238585.91999999998</v>
      </c>
      <c r="E13"/>
    </row>
    <row r="14" spans="1:5" x14ac:dyDescent="0.2">
      <c r="B14" s="29" t="s">
        <v>60</v>
      </c>
      <c r="C14" s="21">
        <v>238585.91999999998</v>
      </c>
      <c r="E14"/>
    </row>
    <row r="15" spans="1:5" x14ac:dyDescent="0.2">
      <c r="B15" s="22" t="s">
        <v>83</v>
      </c>
      <c r="C15" s="19">
        <f>+C16</f>
        <v>640180.04000000015</v>
      </c>
      <c r="E15"/>
    </row>
    <row r="16" spans="1:5" x14ac:dyDescent="0.2">
      <c r="B16" s="29" t="s">
        <v>83</v>
      </c>
      <c r="C16" s="21">
        <v>640180.04000000015</v>
      </c>
      <c r="E16"/>
    </row>
    <row r="17" spans="2:5" x14ac:dyDescent="0.2">
      <c r="B17" s="22" t="s">
        <v>1</v>
      </c>
      <c r="C17" s="19">
        <f>+SUM(C18:C19)</f>
        <v>328877.80000000005</v>
      </c>
      <c r="E17"/>
    </row>
    <row r="18" spans="2:5" x14ac:dyDescent="0.2">
      <c r="B18" s="29" t="s">
        <v>56</v>
      </c>
      <c r="C18" s="21">
        <v>304292.80000000005</v>
      </c>
      <c r="E18"/>
    </row>
    <row r="19" spans="2:5" x14ac:dyDescent="0.2">
      <c r="B19" s="29" t="s">
        <v>42</v>
      </c>
      <c r="C19" s="21">
        <v>24585</v>
      </c>
      <c r="E19"/>
    </row>
    <row r="20" spans="2:5" x14ac:dyDescent="0.2">
      <c r="B20" s="22" t="s">
        <v>35</v>
      </c>
      <c r="C20" s="19">
        <f>SUM(C21:C25)</f>
        <v>2241327.54</v>
      </c>
      <c r="E20"/>
    </row>
    <row r="21" spans="2:5" x14ac:dyDescent="0.2">
      <c r="B21" s="29" t="s">
        <v>49</v>
      </c>
      <c r="C21" s="21">
        <v>569635.64999999979</v>
      </c>
      <c r="E21"/>
    </row>
    <row r="22" spans="2:5" x14ac:dyDescent="0.2">
      <c r="B22" s="29" t="s">
        <v>94</v>
      </c>
      <c r="C22" s="21">
        <v>211940.01</v>
      </c>
      <c r="E22"/>
    </row>
    <row r="23" spans="2:5" x14ac:dyDescent="0.2">
      <c r="B23" s="29" t="s">
        <v>58</v>
      </c>
      <c r="C23" s="21">
        <v>400761.32999999996</v>
      </c>
      <c r="E23"/>
    </row>
    <row r="24" spans="2:5" x14ac:dyDescent="0.2">
      <c r="B24" s="29" t="s">
        <v>36</v>
      </c>
      <c r="C24" s="21">
        <v>480032.64000000013</v>
      </c>
      <c r="E24"/>
    </row>
    <row r="25" spans="2:5" x14ac:dyDescent="0.2">
      <c r="B25" s="29" t="s">
        <v>57</v>
      </c>
      <c r="C25" s="21">
        <v>578957.91</v>
      </c>
      <c r="E25"/>
    </row>
    <row r="26" spans="2:5" x14ac:dyDescent="0.2">
      <c r="B26" s="22" t="s">
        <v>26</v>
      </c>
      <c r="C26" s="19">
        <f>SUM(C27:C31)</f>
        <v>938311.36999999988</v>
      </c>
      <c r="E26"/>
    </row>
    <row r="27" spans="2:5" x14ac:dyDescent="0.2">
      <c r="B27" s="29" t="s">
        <v>96</v>
      </c>
      <c r="C27" s="21">
        <v>86664.26</v>
      </c>
      <c r="E27"/>
    </row>
    <row r="28" spans="2:5" x14ac:dyDescent="0.2">
      <c r="B28" s="29" t="s">
        <v>99</v>
      </c>
      <c r="C28" s="21">
        <v>99976.879999999976</v>
      </c>
      <c r="E28"/>
    </row>
    <row r="29" spans="2:5" x14ac:dyDescent="0.2">
      <c r="B29" s="29" t="s">
        <v>39</v>
      </c>
      <c r="C29" s="21">
        <v>677435.32</v>
      </c>
    </row>
    <row r="30" spans="2:5" x14ac:dyDescent="0.2">
      <c r="B30" s="29" t="s">
        <v>100</v>
      </c>
      <c r="C30" s="21">
        <v>1333.33</v>
      </c>
    </row>
    <row r="31" spans="2:5" x14ac:dyDescent="0.2">
      <c r="B31" s="29" t="s">
        <v>59</v>
      </c>
      <c r="C31" s="21">
        <v>72901.58</v>
      </c>
    </row>
    <row r="32" spans="2:5" x14ac:dyDescent="0.2">
      <c r="B32" s="22" t="s">
        <v>27</v>
      </c>
      <c r="C32" s="19">
        <f>+C33</f>
        <v>534693.85000000009</v>
      </c>
    </row>
    <row r="33" spans="2:3" x14ac:dyDescent="0.2">
      <c r="B33" s="29" t="s">
        <v>101</v>
      </c>
      <c r="C33" s="21">
        <v>534693.85000000009</v>
      </c>
    </row>
    <row r="34" spans="2:3" x14ac:dyDescent="0.2">
      <c r="B34" s="22" t="s">
        <v>2</v>
      </c>
      <c r="C34" s="19">
        <f>+C35</f>
        <v>707696.47999999986</v>
      </c>
    </row>
    <row r="35" spans="2:3" ht="13.5" thickBot="1" x14ac:dyDescent="0.25">
      <c r="B35" s="29" t="s">
        <v>2</v>
      </c>
      <c r="C35" s="21">
        <v>707696.47999999986</v>
      </c>
    </row>
    <row r="36" spans="2:3" ht="13.5" thickBot="1" x14ac:dyDescent="0.25">
      <c r="B36" s="16" t="s">
        <v>4</v>
      </c>
      <c r="C36" s="17">
        <f>+C37+C40+C43+C47</f>
        <v>12832702.930000007</v>
      </c>
    </row>
    <row r="37" spans="2:3" x14ac:dyDescent="0.2">
      <c r="B37" s="18" t="s">
        <v>46</v>
      </c>
      <c r="C37" s="34">
        <f>SUM(C38:C39)</f>
        <v>2352285.4199999995</v>
      </c>
    </row>
    <row r="38" spans="2:3" x14ac:dyDescent="0.2">
      <c r="B38" s="29" t="s">
        <v>102</v>
      </c>
      <c r="C38" s="21">
        <v>11555.55</v>
      </c>
    </row>
    <row r="39" spans="2:3" x14ac:dyDescent="0.2">
      <c r="B39" s="29" t="s">
        <v>84</v>
      </c>
      <c r="C39" s="21">
        <v>2340729.8699999996</v>
      </c>
    </row>
    <row r="40" spans="2:3" x14ac:dyDescent="0.2">
      <c r="B40" s="22" t="s">
        <v>75</v>
      </c>
      <c r="C40" s="19">
        <f>SUM(C41:C42)</f>
        <v>366039.75000000006</v>
      </c>
    </row>
    <row r="41" spans="2:3" x14ac:dyDescent="0.2">
      <c r="B41" s="29" t="s">
        <v>104</v>
      </c>
      <c r="C41" s="21">
        <v>83005.040000000023</v>
      </c>
    </row>
    <row r="42" spans="2:3" x14ac:dyDescent="0.2">
      <c r="B42" s="29" t="s">
        <v>76</v>
      </c>
      <c r="C42" s="21">
        <v>283034.71000000002</v>
      </c>
    </row>
    <row r="43" spans="2:3" x14ac:dyDescent="0.2">
      <c r="B43" s="22" t="s">
        <v>23</v>
      </c>
      <c r="C43" s="19">
        <f>SUM(C44:C46)</f>
        <v>6530974.9600000065</v>
      </c>
    </row>
    <row r="44" spans="2:3" x14ac:dyDescent="0.2">
      <c r="B44" s="29" t="s">
        <v>24</v>
      </c>
      <c r="C44" s="21">
        <v>5615223.5800000066</v>
      </c>
    </row>
    <row r="45" spans="2:3" x14ac:dyDescent="0.2">
      <c r="B45" s="29" t="s">
        <v>45</v>
      </c>
      <c r="C45" s="21">
        <v>530693.57999999984</v>
      </c>
    </row>
    <row r="46" spans="2:3" x14ac:dyDescent="0.2">
      <c r="B46" s="29" t="s">
        <v>25</v>
      </c>
      <c r="C46" s="21">
        <v>385057.8</v>
      </c>
    </row>
    <row r="47" spans="2:3" x14ac:dyDescent="0.2">
      <c r="B47" s="22" t="s">
        <v>5</v>
      </c>
      <c r="C47" s="19">
        <f>SUM(C48:C51)</f>
        <v>3583402.8</v>
      </c>
    </row>
    <row r="48" spans="2:3" x14ac:dyDescent="0.2">
      <c r="B48" s="29" t="s">
        <v>48</v>
      </c>
      <c r="C48" s="21">
        <v>1105057.08</v>
      </c>
    </row>
    <row r="49" spans="2:3" x14ac:dyDescent="0.2">
      <c r="B49" s="29" t="s">
        <v>77</v>
      </c>
      <c r="C49" s="21">
        <v>471168.46000000008</v>
      </c>
    </row>
    <row r="50" spans="2:3" x14ac:dyDescent="0.2">
      <c r="B50" s="29" t="s">
        <v>85</v>
      </c>
      <c r="C50" s="21">
        <v>1542123.7699999998</v>
      </c>
    </row>
    <row r="51" spans="2:3" ht="13.5" thickBot="1" x14ac:dyDescent="0.25">
      <c r="B51" s="31" t="s">
        <v>78</v>
      </c>
      <c r="C51" s="32">
        <v>465053.49000000005</v>
      </c>
    </row>
    <row r="52" spans="2:3" ht="13.5" thickBot="1" x14ac:dyDescent="0.25">
      <c r="B52" s="16" t="s">
        <v>6</v>
      </c>
      <c r="C52" s="17">
        <f>+C53+C60+C65+C67+C69+C72+C76</f>
        <v>12917614.849999998</v>
      </c>
    </row>
    <row r="53" spans="2:3" x14ac:dyDescent="0.2">
      <c r="B53" s="18" t="s">
        <v>7</v>
      </c>
      <c r="C53" s="34">
        <f>SUM(C54:C59)</f>
        <v>4246628.33</v>
      </c>
    </row>
    <row r="54" spans="2:3" x14ac:dyDescent="0.2">
      <c r="B54" s="29" t="s">
        <v>107</v>
      </c>
      <c r="C54" s="21">
        <v>123103.01</v>
      </c>
    </row>
    <row r="55" spans="2:3" x14ac:dyDescent="0.2">
      <c r="B55" s="29" t="s">
        <v>7</v>
      </c>
      <c r="C55" s="21">
        <v>211198.61999999997</v>
      </c>
    </row>
    <row r="56" spans="2:3" x14ac:dyDescent="0.2">
      <c r="B56" s="29" t="s">
        <v>17</v>
      </c>
      <c r="C56" s="21">
        <v>1933437.7100000007</v>
      </c>
    </row>
    <row r="57" spans="2:3" x14ac:dyDescent="0.2">
      <c r="B57" s="29" t="s">
        <v>63</v>
      </c>
      <c r="C57" s="21">
        <v>948117.72</v>
      </c>
    </row>
    <row r="58" spans="2:3" x14ac:dyDescent="0.2">
      <c r="B58" s="29" t="s">
        <v>64</v>
      </c>
      <c r="C58" s="21">
        <v>722656.60999999952</v>
      </c>
    </row>
    <row r="59" spans="2:3" x14ac:dyDescent="0.2">
      <c r="B59" s="29" t="s">
        <v>108</v>
      </c>
      <c r="C59" s="21">
        <v>308114.65999999997</v>
      </c>
    </row>
    <row r="60" spans="2:3" x14ac:dyDescent="0.2">
      <c r="B60" s="22" t="s">
        <v>67</v>
      </c>
      <c r="C60" s="19">
        <f>SUM(C61:C64)</f>
        <v>452700.41000000009</v>
      </c>
    </row>
    <row r="61" spans="2:3" x14ac:dyDescent="0.2">
      <c r="B61" s="29" t="s">
        <v>69</v>
      </c>
      <c r="C61" s="21">
        <v>57012.43</v>
      </c>
    </row>
    <row r="62" spans="2:3" x14ac:dyDescent="0.2">
      <c r="B62" s="29" t="s">
        <v>109</v>
      </c>
      <c r="C62" s="21">
        <v>289791.16000000009</v>
      </c>
    </row>
    <row r="63" spans="2:3" x14ac:dyDescent="0.2">
      <c r="B63" s="29" t="s">
        <v>110</v>
      </c>
      <c r="C63" s="21">
        <v>24521.950000000004</v>
      </c>
    </row>
    <row r="64" spans="2:3" x14ac:dyDescent="0.2">
      <c r="B64" s="29" t="s">
        <v>68</v>
      </c>
      <c r="C64" s="21">
        <v>81374.87</v>
      </c>
    </row>
    <row r="65" spans="2:3" x14ac:dyDescent="0.2">
      <c r="B65" s="22" t="s">
        <v>52</v>
      </c>
      <c r="C65" s="19">
        <f>+C66</f>
        <v>3005902.9999999986</v>
      </c>
    </row>
    <row r="66" spans="2:3" x14ac:dyDescent="0.2">
      <c r="B66" s="29" t="s">
        <v>52</v>
      </c>
      <c r="C66" s="21">
        <v>3005902.9999999986</v>
      </c>
    </row>
    <row r="67" spans="2:3" x14ac:dyDescent="0.2">
      <c r="B67" s="22" t="s">
        <v>61</v>
      </c>
      <c r="C67" s="19">
        <f>+C68</f>
        <v>253833.32999999996</v>
      </c>
    </row>
    <row r="68" spans="2:3" x14ac:dyDescent="0.2">
      <c r="B68" s="29" t="s">
        <v>62</v>
      </c>
      <c r="C68" s="21">
        <v>253833.32999999996</v>
      </c>
    </row>
    <row r="69" spans="2:3" x14ac:dyDescent="0.2">
      <c r="B69" s="22" t="s">
        <v>65</v>
      </c>
      <c r="C69" s="19">
        <f>SUM(C70:C71)</f>
        <v>522777.8600000001</v>
      </c>
    </row>
    <row r="70" spans="2:3" x14ac:dyDescent="0.2">
      <c r="B70" s="29" t="s">
        <v>66</v>
      </c>
      <c r="C70" s="21">
        <v>71553.660000000018</v>
      </c>
    </row>
    <row r="71" spans="2:3" x14ac:dyDescent="0.2">
      <c r="B71" s="29" t="s">
        <v>65</v>
      </c>
      <c r="C71" s="21">
        <v>451224.20000000007</v>
      </c>
    </row>
    <row r="72" spans="2:3" x14ac:dyDescent="0.2">
      <c r="B72" s="22" t="s">
        <v>8</v>
      </c>
      <c r="C72" s="19">
        <f>SUM(C73:C75)</f>
        <v>1686829.65</v>
      </c>
    </row>
    <row r="73" spans="2:3" x14ac:dyDescent="0.2">
      <c r="B73" s="29" t="s">
        <v>112</v>
      </c>
      <c r="C73" s="21">
        <v>73974.880000000005</v>
      </c>
    </row>
    <row r="74" spans="2:3" x14ac:dyDescent="0.2">
      <c r="B74" s="29" t="s">
        <v>43</v>
      </c>
      <c r="C74" s="21">
        <v>419569.40999999986</v>
      </c>
    </row>
    <row r="75" spans="2:3" x14ac:dyDescent="0.2">
      <c r="B75" s="29" t="s">
        <v>54</v>
      </c>
      <c r="C75" s="21">
        <v>1193285.3600000001</v>
      </c>
    </row>
    <row r="76" spans="2:3" x14ac:dyDescent="0.2">
      <c r="B76" s="22" t="s">
        <v>3</v>
      </c>
      <c r="C76" s="19">
        <f>SUM(C77:C79)</f>
        <v>2748942.2699999991</v>
      </c>
    </row>
    <row r="77" spans="2:3" x14ac:dyDescent="0.2">
      <c r="B77" s="29" t="s">
        <v>22</v>
      </c>
      <c r="C77" s="21">
        <v>989416.52000000048</v>
      </c>
    </row>
    <row r="78" spans="2:3" x14ac:dyDescent="0.2">
      <c r="B78" s="29" t="s">
        <v>113</v>
      </c>
      <c r="C78" s="21">
        <v>1171272.6299999985</v>
      </c>
    </row>
    <row r="79" spans="2:3" ht="13.5" thickBot="1" x14ac:dyDescent="0.25">
      <c r="B79" s="31" t="s">
        <v>3</v>
      </c>
      <c r="C79" s="32">
        <v>588253.12000000023</v>
      </c>
    </row>
    <row r="80" spans="2:3" ht="13.5" thickBot="1" x14ac:dyDescent="0.25">
      <c r="B80" s="16" t="s">
        <v>9</v>
      </c>
      <c r="C80" s="17">
        <f>+C81+C84+C87+C90+C92+C97+C100</f>
        <v>3108136.5700000008</v>
      </c>
    </row>
    <row r="81" spans="2:3" x14ac:dyDescent="0.2">
      <c r="B81" s="22" t="s">
        <v>38</v>
      </c>
      <c r="C81" s="19">
        <f>+SUM(C82:C83)</f>
        <v>645188.27999999991</v>
      </c>
    </row>
    <row r="82" spans="2:3" x14ac:dyDescent="0.2">
      <c r="B82" s="29" t="s">
        <v>114</v>
      </c>
      <c r="C82" s="21">
        <v>17042.739999999998</v>
      </c>
    </row>
    <row r="83" spans="2:3" x14ac:dyDescent="0.2">
      <c r="B83" s="29" t="s">
        <v>30</v>
      </c>
      <c r="C83" s="21">
        <v>628145.53999999992</v>
      </c>
    </row>
    <row r="84" spans="2:3" x14ac:dyDescent="0.2">
      <c r="B84" s="22" t="s">
        <v>50</v>
      </c>
      <c r="C84" s="19">
        <f>SUM(C85:C86)</f>
        <v>344975.68999999994</v>
      </c>
    </row>
    <row r="85" spans="2:3" x14ac:dyDescent="0.2">
      <c r="B85" s="29" t="s">
        <v>70</v>
      </c>
      <c r="C85" s="21">
        <v>201692.16</v>
      </c>
    </row>
    <row r="86" spans="2:3" x14ac:dyDescent="0.2">
      <c r="B86" s="29" t="s">
        <v>71</v>
      </c>
      <c r="C86" s="21">
        <v>143283.52999999997</v>
      </c>
    </row>
    <row r="87" spans="2:3" x14ac:dyDescent="0.2">
      <c r="B87" s="22" t="s">
        <v>29</v>
      </c>
      <c r="C87" s="19">
        <f>SUM(C88:C89)</f>
        <v>643797.81000000052</v>
      </c>
    </row>
    <row r="88" spans="2:3" x14ac:dyDescent="0.2">
      <c r="B88" s="29" t="s">
        <v>74</v>
      </c>
      <c r="C88" s="21">
        <v>35778.730000000003</v>
      </c>
    </row>
    <row r="89" spans="2:3" x14ac:dyDescent="0.2">
      <c r="B89" s="29" t="s">
        <v>41</v>
      </c>
      <c r="C89" s="21">
        <v>608019.08000000054</v>
      </c>
    </row>
    <row r="90" spans="2:3" x14ac:dyDescent="0.2">
      <c r="B90" s="22" t="s">
        <v>72</v>
      </c>
      <c r="C90" s="19">
        <f>+C91</f>
        <v>452369.25000000035</v>
      </c>
    </row>
    <row r="91" spans="2:3" x14ac:dyDescent="0.2">
      <c r="B91" s="29" t="s">
        <v>73</v>
      </c>
      <c r="C91" s="21">
        <v>452369.25000000035</v>
      </c>
    </row>
    <row r="92" spans="2:3" x14ac:dyDescent="0.2">
      <c r="B92" s="22" t="s">
        <v>10</v>
      </c>
      <c r="C92" s="19">
        <f>SUM(C93:C96)</f>
        <v>431791.32000000007</v>
      </c>
    </row>
    <row r="93" spans="2:3" x14ac:dyDescent="0.2">
      <c r="B93" s="29" t="s">
        <v>115</v>
      </c>
      <c r="C93" s="21">
        <v>28450.11</v>
      </c>
    </row>
    <row r="94" spans="2:3" x14ac:dyDescent="0.2">
      <c r="B94" s="29" t="s">
        <v>10</v>
      </c>
      <c r="C94" s="21">
        <v>252665.74000000008</v>
      </c>
    </row>
    <row r="95" spans="2:3" x14ac:dyDescent="0.2">
      <c r="B95" s="29" t="s">
        <v>116</v>
      </c>
      <c r="C95" s="21">
        <v>10726.609999999999</v>
      </c>
    </row>
    <row r="96" spans="2:3" x14ac:dyDescent="0.2">
      <c r="B96" s="29" t="s">
        <v>44</v>
      </c>
      <c r="C96" s="21">
        <v>139948.86000000002</v>
      </c>
    </row>
    <row r="97" spans="2:3" x14ac:dyDescent="0.2">
      <c r="B97" s="22" t="s">
        <v>11</v>
      </c>
      <c r="C97" s="19">
        <f>SUM(C98:C99)</f>
        <v>69158.69</v>
      </c>
    </row>
    <row r="98" spans="2:3" x14ac:dyDescent="0.2">
      <c r="B98" s="29" t="s">
        <v>118</v>
      </c>
      <c r="C98" s="21">
        <v>46824.77</v>
      </c>
    </row>
    <row r="99" spans="2:3" x14ac:dyDescent="0.2">
      <c r="B99" s="29" t="s">
        <v>119</v>
      </c>
      <c r="C99" s="21">
        <v>22333.920000000002</v>
      </c>
    </row>
    <row r="100" spans="2:3" x14ac:dyDescent="0.2">
      <c r="B100" s="22" t="s">
        <v>12</v>
      </c>
      <c r="C100" s="19">
        <f>SUM(C101:C108)</f>
        <v>520855.53000000009</v>
      </c>
    </row>
    <row r="101" spans="2:3" x14ac:dyDescent="0.2">
      <c r="B101" s="29" t="s">
        <v>90</v>
      </c>
      <c r="C101" s="21">
        <v>88877.92</v>
      </c>
    </row>
    <row r="102" spans="2:3" x14ac:dyDescent="0.2">
      <c r="B102" s="29" t="s">
        <v>120</v>
      </c>
      <c r="C102" s="21">
        <v>21678.14</v>
      </c>
    </row>
    <row r="103" spans="2:3" x14ac:dyDescent="0.2">
      <c r="B103" s="29" t="s">
        <v>121</v>
      </c>
      <c r="C103" s="21">
        <v>23271.840000000004</v>
      </c>
    </row>
    <row r="104" spans="2:3" x14ac:dyDescent="0.2">
      <c r="B104" s="29" t="s">
        <v>122</v>
      </c>
      <c r="C104" s="21">
        <v>85007.660000000018</v>
      </c>
    </row>
    <row r="105" spans="2:3" x14ac:dyDescent="0.2">
      <c r="B105" s="29" t="s">
        <v>123</v>
      </c>
      <c r="C105" s="21">
        <v>2053.34</v>
      </c>
    </row>
    <row r="106" spans="2:3" x14ac:dyDescent="0.2">
      <c r="B106" s="29" t="s">
        <v>40</v>
      </c>
      <c r="C106" s="21">
        <v>22321.78</v>
      </c>
    </row>
    <row r="107" spans="2:3" x14ac:dyDescent="0.2">
      <c r="B107" s="29" t="s">
        <v>12</v>
      </c>
      <c r="C107" s="21">
        <v>209250.90000000005</v>
      </c>
    </row>
    <row r="108" spans="2:3" ht="13.5" thickBot="1" x14ac:dyDescent="0.25">
      <c r="B108" s="29" t="s">
        <v>124</v>
      </c>
      <c r="C108" s="21">
        <v>68393.95</v>
      </c>
    </row>
    <row r="109" spans="2:3" ht="13.5" thickBot="1" x14ac:dyDescent="0.25">
      <c r="B109" s="16" t="s">
        <v>13</v>
      </c>
      <c r="C109" s="17">
        <f>+C110+C112+C118+C120+C124</f>
        <v>3613521.86</v>
      </c>
    </row>
    <row r="110" spans="2:3" x14ac:dyDescent="0.2">
      <c r="B110" s="22" t="s">
        <v>31</v>
      </c>
      <c r="C110" s="19">
        <v>1090276.8899999994</v>
      </c>
    </row>
    <row r="111" spans="2:3" x14ac:dyDescent="0.2">
      <c r="B111" s="29" t="s">
        <v>31</v>
      </c>
      <c r="C111" s="21">
        <v>1090276.8899999994</v>
      </c>
    </row>
    <row r="112" spans="2:3" x14ac:dyDescent="0.2">
      <c r="B112" s="22" t="s">
        <v>14</v>
      </c>
      <c r="C112" s="19">
        <v>1104575.5499999998</v>
      </c>
    </row>
    <row r="113" spans="2:3" x14ac:dyDescent="0.2">
      <c r="B113" s="29" t="s">
        <v>125</v>
      </c>
      <c r="C113" s="21">
        <v>135125.43999999997</v>
      </c>
    </row>
    <row r="114" spans="2:3" x14ac:dyDescent="0.2">
      <c r="B114" s="29" t="s">
        <v>16</v>
      </c>
      <c r="C114" s="21">
        <v>297495.2699999999</v>
      </c>
    </row>
    <row r="115" spans="2:3" x14ac:dyDescent="0.2">
      <c r="B115" s="29" t="s">
        <v>126</v>
      </c>
      <c r="C115" s="21">
        <v>45251.15</v>
      </c>
    </row>
    <row r="116" spans="2:3" x14ac:dyDescent="0.2">
      <c r="B116" s="29" t="s">
        <v>32</v>
      </c>
      <c r="C116" s="21">
        <v>603634.56999999972</v>
      </c>
    </row>
    <row r="117" spans="2:3" x14ac:dyDescent="0.2">
      <c r="B117" s="29" t="s">
        <v>91</v>
      </c>
      <c r="C117" s="21">
        <v>23069.120000000003</v>
      </c>
    </row>
    <row r="118" spans="2:3" x14ac:dyDescent="0.2">
      <c r="B118" s="28" t="s">
        <v>81</v>
      </c>
      <c r="C118" s="19">
        <v>113813.52</v>
      </c>
    </row>
    <row r="119" spans="2:3" x14ac:dyDescent="0.2">
      <c r="B119" s="29" t="s">
        <v>86</v>
      </c>
      <c r="C119" s="21">
        <v>113813.52</v>
      </c>
    </row>
    <row r="120" spans="2:3" x14ac:dyDescent="0.2">
      <c r="B120" s="28" t="s">
        <v>55</v>
      </c>
      <c r="C120" s="19">
        <v>833002.16999999993</v>
      </c>
    </row>
    <row r="121" spans="2:3" x14ac:dyDescent="0.2">
      <c r="B121" s="29" t="s">
        <v>88</v>
      </c>
      <c r="C121" s="21">
        <v>315370.62000000005</v>
      </c>
    </row>
    <row r="122" spans="2:3" x14ac:dyDescent="0.2">
      <c r="B122" s="29" t="s">
        <v>80</v>
      </c>
      <c r="C122" s="21">
        <v>115534.37000000001</v>
      </c>
    </row>
    <row r="123" spans="2:3" x14ac:dyDescent="0.2">
      <c r="B123" s="29" t="s">
        <v>79</v>
      </c>
      <c r="C123" s="21">
        <v>402097.17999999993</v>
      </c>
    </row>
    <row r="124" spans="2:3" x14ac:dyDescent="0.2">
      <c r="B124" s="28" t="s">
        <v>33</v>
      </c>
      <c r="C124" s="19">
        <v>471853.73000000027</v>
      </c>
    </row>
    <row r="125" spans="2:3" ht="13.5" thickBot="1" x14ac:dyDescent="0.25">
      <c r="B125" s="29" t="s">
        <v>34</v>
      </c>
      <c r="C125" s="21">
        <v>471853.73000000027</v>
      </c>
    </row>
    <row r="126" spans="2:3" ht="13.5" thickBot="1" x14ac:dyDescent="0.25">
      <c r="B126" s="16" t="s">
        <v>82</v>
      </c>
      <c r="C126" s="17">
        <v>0</v>
      </c>
    </row>
    <row r="127" spans="2:3" ht="13.5" thickBot="1" x14ac:dyDescent="0.25">
      <c r="B127" s="23" t="s">
        <v>19</v>
      </c>
      <c r="C127" s="5">
        <f>+C12+C36+C52+C80+C109+C126</f>
        <v>38101649.210000008</v>
      </c>
    </row>
    <row r="128" spans="2:3" ht="13.5" thickBot="1" x14ac:dyDescent="0.25">
      <c r="B128" s="24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PI</vt:lpstr>
      <vt:lpstr>GL</vt:lpstr>
      <vt:lpstr>FONDO GL</vt:lpstr>
      <vt:lpstr>FONDO GL CDI</vt:lpstr>
      <vt:lpstr>FONDO MUTUAL</vt:lpstr>
      <vt:lpstr>RC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PI!Área_de_impresión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PI!Títulos_a_imprimir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2018-10-25T18:25:15Z</cp:lastPrinted>
  <dcterms:created xsi:type="dcterms:W3CDTF">2008-10-13T19:04:10Z</dcterms:created>
  <dcterms:modified xsi:type="dcterms:W3CDTF">2018-10-25T18:27:53Z</dcterms:modified>
</cp:coreProperties>
</file>