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5072017\INFORMES 2018\TRIMESTRALES\SEGUNDO TRIMESTRE\"/>
    </mc:Choice>
  </mc:AlternateContent>
  <bookViews>
    <workbookView xWindow="0" yWindow="285" windowWidth="15195" windowHeight="7755"/>
  </bookViews>
  <sheets>
    <sheet name="PI" sheetId="30" r:id="rId1"/>
    <sheet name="GL" sheetId="23" r:id="rId2"/>
    <sheet name="RC" sheetId="27" r:id="rId3"/>
    <sheet name="FONDO GL" sheetId="24" r:id="rId4"/>
    <sheet name="FONDO GL CDI" sheetId="25" r:id="rId5"/>
    <sheet name="FONDO MUTUAL" sheetId="26" r:id="rId6"/>
    <sheet name="RC PROVISION" sheetId="29" state="hidden" r:id="rId7"/>
  </sheets>
  <externalReferences>
    <externalReference r:id="rId8"/>
  </externalReferences>
  <definedNames>
    <definedName name="_xlnm._FilterDatabase" localSheetId="0" hidden="1">PI!$B$12:$D$60</definedName>
    <definedName name="_xlnm.Print_Area" localSheetId="3">'FONDO GL'!$B$1:$C$31</definedName>
    <definedName name="_xlnm.Print_Area" localSheetId="4">'FONDO GL CDI'!$B$1:$C$30</definedName>
    <definedName name="_xlnm.Print_Area" localSheetId="5">'FONDO MUTUAL'!$B$1:$C$145</definedName>
    <definedName name="_xlnm.Print_Area" localSheetId="1">GL!$B$1:$C$24</definedName>
    <definedName name="_xlnm.Print_Area" localSheetId="0">PI!$B$1:$C$60</definedName>
    <definedName name="_xlnm.Print_Area" localSheetId="2">'RC'!$B$1:$C$145</definedName>
    <definedName name="_xlnm.Print_Area" localSheetId="6">'RC PROVISION'!$B$1:$C$129</definedName>
    <definedName name="FSD" localSheetId="4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1">GL!$1:$11</definedName>
    <definedName name="_xlnm.Print_Titles" localSheetId="2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58" i="30" l="1"/>
  <c r="C49" i="30"/>
  <c r="C48" i="30"/>
  <c r="C43" i="30"/>
  <c r="C40" i="30"/>
  <c r="C37" i="30"/>
  <c r="C30" i="30"/>
  <c r="C26" i="30"/>
  <c r="C23" i="30"/>
  <c r="C16" i="30"/>
  <c r="C13" i="30"/>
  <c r="C22" i="23"/>
  <c r="C15" i="23"/>
  <c r="C12" i="23"/>
  <c r="C143" i="27"/>
  <c r="C136" i="27"/>
  <c r="C128" i="27"/>
  <c r="C116" i="27"/>
  <c r="C110" i="27"/>
  <c r="C104" i="27"/>
  <c r="C99" i="27"/>
  <c r="C95" i="27"/>
  <c r="C92" i="27"/>
  <c r="C87" i="27"/>
  <c r="C82" i="27"/>
  <c r="C79" i="27"/>
  <c r="C74" i="27"/>
  <c r="C69" i="27"/>
  <c r="C62" i="27"/>
  <c r="C55" i="27"/>
  <c r="C50" i="27"/>
  <c r="C47" i="27"/>
  <c r="C43" i="27"/>
  <c r="C37" i="27"/>
  <c r="C29" i="27"/>
  <c r="C21" i="27"/>
  <c r="C17" i="27"/>
  <c r="C15" i="24"/>
  <c r="C18" i="25"/>
  <c r="C15" i="25" s="1"/>
  <c r="C143" i="26"/>
  <c r="C136" i="26"/>
  <c r="C128" i="26"/>
  <c r="C125" i="26" s="1"/>
  <c r="C126" i="26"/>
  <c r="C116" i="26"/>
  <c r="C110" i="26"/>
  <c r="C104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37" i="26"/>
  <c r="C29" i="26"/>
  <c r="C21" i="26"/>
  <c r="C17" i="26"/>
  <c r="C125" i="27" l="1"/>
  <c r="C91" i="27"/>
  <c r="C61" i="27"/>
  <c r="C42" i="27"/>
  <c r="C12" i="27"/>
  <c r="C91" i="26"/>
  <c r="C61" i="26"/>
  <c r="C42" i="26"/>
  <c r="C12" i="26"/>
  <c r="C55" i="30"/>
  <c r="C53" i="30"/>
  <c r="C46" i="30"/>
  <c r="C41" i="30"/>
  <c r="C35" i="30"/>
  <c r="C33" i="30"/>
  <c r="C31" i="30"/>
  <c r="C24" i="30"/>
  <c r="C21" i="30"/>
  <c r="C14" i="30"/>
  <c r="C60" i="30" l="1"/>
  <c r="C21" i="25"/>
  <c r="C16" i="25"/>
  <c r="C27" i="24"/>
  <c r="C25" i="24"/>
  <c r="C22" i="24" s="1"/>
  <c r="C23" i="24"/>
  <c r="C20" i="24"/>
  <c r="C18" i="24"/>
  <c r="C16" i="24"/>
  <c r="C13" i="24"/>
  <c r="C12" i="24"/>
  <c r="C29" i="24" l="1"/>
  <c r="C13" i="27" l="1"/>
  <c r="C15" i="27"/>
  <c r="C40" i="27"/>
  <c r="C77" i="27"/>
  <c r="C102" i="27"/>
  <c r="C114" i="27"/>
  <c r="C126" i="27"/>
  <c r="C134" i="27"/>
  <c r="C140" i="27"/>
  <c r="C19" i="23" l="1"/>
  <c r="C26" i="25" l="1"/>
  <c r="C24" i="25"/>
  <c r="C13" i="25"/>
  <c r="C12" i="25" s="1"/>
  <c r="C23" i="25" l="1"/>
  <c r="C18" i="23" l="1"/>
  <c r="C13" i="23"/>
  <c r="C100" i="29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80" i="29" l="1"/>
  <c r="C109" i="29"/>
  <c r="C36" i="29"/>
  <c r="C127" i="29" l="1"/>
  <c r="C129" i="29" s="1"/>
  <c r="C28" i="25"/>
  <c r="C140" i="26" l="1"/>
  <c r="C134" i="26"/>
  <c r="C114" i="26"/>
  <c r="C102" i="26"/>
  <c r="C40" i="26"/>
  <c r="C15" i="26"/>
  <c r="C13" i="26"/>
  <c r="C30" i="25" l="1"/>
  <c r="C24" i="23"/>
  <c r="C145" i="26" l="1"/>
  <c r="C31" i="24"/>
  <c r="C145" i="27"/>
</calcChain>
</file>

<file path=xl/sharedStrings.xml><?xml version="1.0" encoding="utf-8"?>
<sst xmlns="http://schemas.openxmlformats.org/spreadsheetml/2006/main" count="520" uniqueCount="135">
  <si>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</si>
  <si>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</si>
  <si>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</si>
  <si>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</si>
  <si>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</si>
  <si>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</si>
  <si>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</si>
  <si>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</si>
  <si>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</si>
  <si>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</si>
  <si>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</si>
  <si>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</si>
  <si>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</si>
  <si>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</si>
  <si>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</si>
  <si>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</si>
  <si>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</si>
  <si>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</si>
  <si>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</si>
  <si>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</si>
  <si>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</si>
  <si>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</si>
  <si>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</si>
  <si>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</si>
  <si>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</si>
  <si>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</si>
  <si>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</si>
  <si>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</si>
  <si>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</si>
  <si>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</si>
  <si>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</si>
  <si>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</si>
  <si>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</si>
  <si>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</si>
  <si>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</si>
  <si>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</si>
  <si>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</si>
  <si>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</si>
  <si>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</si>
  <si>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</si>
  <si>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</si>
  <si>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</si>
  <si>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</si>
  <si>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</si>
  <si>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</si>
  <si>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</si>
  <si>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</si>
  <si>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</si>
  <si>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</si>
  <si>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</si>
  <si>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</si>
  <si>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</si>
  <si>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</si>
  <si>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</si>
  <si>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</si>
  <si>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</si>
  <si>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</si>
  <si>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</si>
  <si>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</si>
  <si>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</si>
  <si>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</si>
  <si>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</si>
  <si>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</si>
  <si>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</si>
  <si>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</si>
  <si>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</si>
  <si>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</si>
  <si>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</si>
  <si>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</si>
  <si>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</si>
  <si>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</si>
  <si>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</si>
  <si>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</si>
  <si>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</si>
  <si>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</si>
  <si>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</si>
  <si>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</si>
  <si>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</si>
  <si>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</si>
  <si>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</si>
  <si>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</si>
  <si>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</si>
  <si>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</si>
  <si>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</si>
  <si>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</si>
  <si>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</si>
  <si>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</si>
  <si>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</si>
  <si>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</si>
  <si>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</si>
  <si>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</si>
  <si>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</si>
  <si>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</si>
  <si>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</si>
  <si>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</si>
  <si>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</si>
  <si>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</si>
  <si>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</si>
  <si>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</si>
  <si>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</si>
  <si>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</si>
  <si>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</si>
  <si>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</si>
  <si>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</si>
  <si>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</si>
  <si>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</si>
  <si>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</si>
  <si>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</si>
  <si>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</si>
  <si>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</si>
  <si>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</si>
  <si>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</si>
  <si>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</si>
  <si>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</si>
  <si>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</si>
  <si>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</si>
  <si>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</si>
  <si>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</si>
  <si>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</si>
  <si>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</si>
  <si>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</si>
  <si>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</si>
  <si>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</si>
  <si>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</si>
  <si>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</si>
  <si>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</si>
  <si>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</si>
  <si>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</si>
  <si>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SOLIDARIDAD</t>
  </si>
  <si>
    <t>GARANTIAS LIQUIDAS CAPITALIZABLES</t>
  </si>
  <si>
    <t>OCTUBRE - DICIEMBRE 2017</t>
  </si>
  <si>
    <t>ABRIL - JUNIO 2018</t>
  </si>
  <si>
    <t>AUTLAN</t>
  </si>
  <si>
    <t>PROGRAMA DE CAPACITACIÓN PARA PRODUCTORES E INTERMEDIARIOS FINANCIEROS RURALES</t>
  </si>
  <si>
    <t>Monto_Constituído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</si>
</sst>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0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4" fillId="25" borderId="10" xfId="323" applyFont="1" applyFill="1" applyBorder="1" applyAlignment="1">
      <alignment horizontal="center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1" fillId="25" borderId="20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4" fillId="25" borderId="22" xfId="323" applyFont="1" applyFill="1" applyBorder="1" applyAlignment="1">
      <alignment horizontal="center"/>
    </xf>
    <xf numFmtId="43" fontId="4" fillId="25" borderId="23" xfId="262" applyFont="1" applyFill="1" applyBorder="1" applyAlignment="1">
      <alignment horizontal="center" vertical="center" wrapText="1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5" fillId="0" borderId="0" xfId="323" applyFont="1" applyAlignment="1">
      <alignment vertical="center" wrapText="1"/>
    </xf>
    <xf numFmtId="0" fontId="6" fillId="0" borderId="0" xfId="323" applyFont="1" applyAlignment="1">
      <alignment horizontal="center" wrapText="1"/>
    </xf>
    <xf numFmtId="0" fontId="4" fillId="24" borderId="10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5" borderId="13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44" fontId="1" fillId="0" borderId="0" xfId="323" applyNumberFormat="1"/>
    <xf numFmtId="0" fontId="4" fillId="25" borderId="17" xfId="0" applyFont="1" applyFill="1" applyBorder="1" applyAlignment="1">
      <alignment horizontal="center"/>
    </xf>
    <xf numFmtId="0" fontId="1" fillId="25" borderId="17" xfId="0" applyFont="1" applyFill="1" applyBorder="1" applyAlignment="1">
      <alignment horizontal="right" indent="1"/>
    </xf>
    <xf numFmtId="43" fontId="1" fillId="0" borderId="0" xfId="262" applyFont="1"/>
    <xf numFmtId="0" fontId="1" fillId="25" borderId="18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1" fillId="25" borderId="11" xfId="0" applyFont="1" applyFill="1" applyBorder="1" applyAlignment="1">
      <alignment horizontal="right" indent="1"/>
    </xf>
    <xf numFmtId="0" fontId="4" fillId="25" borderId="24" xfId="0" applyFont="1" applyFill="1" applyBorder="1" applyAlignment="1"/>
    <xf numFmtId="43" fontId="1" fillId="0" borderId="0" xfId="323" applyNumberFormat="1"/>
    <xf numFmtId="0" fontId="4" fillId="25" borderId="15" xfId="0" applyFont="1" applyFill="1" applyBorder="1" applyAlignment="1">
      <alignment horizontal="left"/>
    </xf>
    <xf numFmtId="43" fontId="0" fillId="0" borderId="0" xfId="262" applyFont="1"/>
    <xf numFmtId="0" fontId="1" fillId="25" borderId="15" xfId="0" applyFont="1" applyFill="1" applyBorder="1" applyAlignment="1">
      <alignment horizontal="left"/>
    </xf>
    <xf numFmtId="4" fontId="1" fillId="0" borderId="0" xfId="323" applyNumberFormat="1"/>
    <xf numFmtId="0" fontId="4" fillId="0" borderId="19" xfId="323" applyFont="1" applyBorder="1" applyAlignment="1">
      <alignment horizontal="left" vertical="top" wrapText="1"/>
    </xf>
    <xf numFmtId="0" fontId="5" fillId="0" borderId="0" xfId="323" applyFont="1" applyAlignment="1">
      <alignment horizontal="center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0" fontId="4" fillId="0" borderId="19" xfId="323" applyFont="1" applyBorder="1" applyAlignment="1">
      <alignment horizontal="center" vertical="top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152775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Normal="100" workbookViewId="0">
      <selection activeCell="C59" sqref="C5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52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6" x14ac:dyDescent="0.2">
      <c r="A1" s="3"/>
      <c r="B1" s="2"/>
      <c r="C1" s="40"/>
    </row>
    <row r="2" spans="1:6" x14ac:dyDescent="0.2">
      <c r="A2" s="3"/>
      <c r="B2" s="2"/>
      <c r="C2" s="40"/>
    </row>
    <row r="3" spans="1:6" x14ac:dyDescent="0.2">
      <c r="A3" s="3"/>
      <c r="B3" s="4"/>
      <c r="C3" s="41"/>
    </row>
    <row r="4" spans="1:6" x14ac:dyDescent="0.2">
      <c r="A4" s="42"/>
      <c r="B4" s="43"/>
      <c r="C4" s="44"/>
      <c r="D4" s="45"/>
    </row>
    <row r="5" spans="1:6" ht="12.75" customHeight="1" x14ac:dyDescent="0.2">
      <c r="A5" s="3"/>
      <c r="B5" s="69" t="s">
        <v>87</v>
      </c>
      <c r="C5" s="69"/>
    </row>
    <row r="6" spans="1:6" ht="7.5" customHeight="1" x14ac:dyDescent="0.2">
      <c r="A6" s="3"/>
      <c r="B6" s="46"/>
      <c r="C6" s="46"/>
    </row>
    <row r="7" spans="1:6" ht="12.75" customHeight="1" x14ac:dyDescent="0.2">
      <c r="A7" s="3"/>
      <c r="B7" s="67" t="s">
        <v>133</v>
      </c>
      <c r="C7" s="67"/>
    </row>
    <row r="8" spans="1:6" x14ac:dyDescent="0.2">
      <c r="A8" s="3"/>
      <c r="B8" s="67"/>
      <c r="C8" s="67"/>
    </row>
    <row r="9" spans="1:6" ht="7.5" customHeight="1" x14ac:dyDescent="0.2">
      <c r="A9" s="3"/>
      <c r="B9" s="47"/>
      <c r="C9" s="47"/>
    </row>
    <row r="10" spans="1:6" x14ac:dyDescent="0.2">
      <c r="A10" s="3"/>
      <c r="B10" s="68" t="s">
        <v>131</v>
      </c>
      <c r="C10" s="68"/>
    </row>
    <row r="11" spans="1:6" ht="7.5" customHeight="1" thickBot="1" x14ac:dyDescent="0.25">
      <c r="A11" s="3"/>
      <c r="B11" s="66"/>
      <c r="C11" s="66"/>
    </row>
    <row r="12" spans="1:6" ht="13.5" thickBot="1" x14ac:dyDescent="0.25">
      <c r="B12" s="48" t="s">
        <v>0</v>
      </c>
      <c r="C12" s="49" t="s">
        <v>15</v>
      </c>
      <c r="D12" s="2"/>
    </row>
    <row r="13" spans="1:6" ht="13.5" thickBot="1" x14ac:dyDescent="0.25">
      <c r="B13" s="50" t="s">
        <v>37</v>
      </c>
      <c r="C13" s="51">
        <f>SUM(C14,C16,C21)</f>
        <v>289049.83999999997</v>
      </c>
      <c r="F13" s="52"/>
    </row>
    <row r="14" spans="1:6" ht="12.75" customHeight="1" x14ac:dyDescent="0.2">
      <c r="B14" s="53" t="s">
        <v>1</v>
      </c>
      <c r="C14" s="19">
        <f>SUM(C15:C15)</f>
        <v>29750</v>
      </c>
      <c r="F14" s="52"/>
    </row>
    <row r="15" spans="1:6" x14ac:dyDescent="0.2">
      <c r="B15" s="54" t="s">
        <v>56</v>
      </c>
      <c r="C15" s="21">
        <v>29750</v>
      </c>
      <c r="E15" s="55"/>
      <c r="F15" s="52"/>
    </row>
    <row r="16" spans="1:6" x14ac:dyDescent="0.2">
      <c r="B16" s="53" t="s">
        <v>35</v>
      </c>
      <c r="C16" s="19">
        <f>SUM(C17:C20)</f>
        <v>229549.84</v>
      </c>
      <c r="F16" s="52"/>
    </row>
    <row r="17" spans="2:7" x14ac:dyDescent="0.2">
      <c r="B17" s="54" t="s">
        <v>49</v>
      </c>
      <c r="C17" s="21">
        <v>19800</v>
      </c>
      <c r="E17" s="55"/>
      <c r="F17" s="52"/>
      <c r="G17" s="52"/>
    </row>
    <row r="18" spans="2:7" x14ac:dyDescent="0.2">
      <c r="B18" s="54" t="s">
        <v>58</v>
      </c>
      <c r="C18" s="21">
        <v>149999.84</v>
      </c>
      <c r="E18" s="55"/>
      <c r="F18" s="52"/>
    </row>
    <row r="19" spans="2:7" x14ac:dyDescent="0.2">
      <c r="B19" s="54" t="s">
        <v>36</v>
      </c>
      <c r="C19" s="21">
        <v>29750</v>
      </c>
      <c r="E19" s="55"/>
      <c r="F19" s="52"/>
    </row>
    <row r="20" spans="2:7" x14ac:dyDescent="0.2">
      <c r="B20" s="54" t="s">
        <v>95</v>
      </c>
      <c r="C20" s="21">
        <v>30000</v>
      </c>
      <c r="E20" s="55"/>
      <c r="F20" s="52"/>
      <c r="G20" s="52"/>
    </row>
    <row r="21" spans="2:7" x14ac:dyDescent="0.2">
      <c r="B21" s="53" t="s">
        <v>2</v>
      </c>
      <c r="C21" s="19">
        <f>SUM(C22)</f>
        <v>29750</v>
      </c>
      <c r="F21" s="52"/>
      <c r="G21" s="52"/>
    </row>
    <row r="22" spans="2:7" ht="13.5" thickBot="1" x14ac:dyDescent="0.25">
      <c r="B22" s="56" t="s">
        <v>2</v>
      </c>
      <c r="C22" s="21">
        <v>29750</v>
      </c>
      <c r="E22" s="55"/>
      <c r="F22" s="52"/>
    </row>
    <row r="23" spans="2:7" ht="13.5" thickBot="1" x14ac:dyDescent="0.25">
      <c r="B23" s="50" t="s">
        <v>4</v>
      </c>
      <c r="C23" s="51">
        <f>SUM(C24,C26)</f>
        <v>927661.63</v>
      </c>
      <c r="F23" s="52"/>
    </row>
    <row r="24" spans="2:7" x14ac:dyDescent="0.2">
      <c r="B24" s="57" t="s">
        <v>23</v>
      </c>
      <c r="C24" s="19">
        <f>SUM(C25:C25)</f>
        <v>80596.800000000003</v>
      </c>
      <c r="F24" s="52"/>
    </row>
    <row r="25" spans="2:7" x14ac:dyDescent="0.2">
      <c r="B25" s="58" t="s">
        <v>105</v>
      </c>
      <c r="C25" s="21">
        <v>80596.800000000003</v>
      </c>
      <c r="E25" s="55"/>
      <c r="F25" s="52"/>
    </row>
    <row r="26" spans="2:7" x14ac:dyDescent="0.2">
      <c r="B26" s="57" t="s">
        <v>5</v>
      </c>
      <c r="C26" s="19">
        <f>SUM(C27:C29)</f>
        <v>847064.83</v>
      </c>
      <c r="F26" s="52"/>
    </row>
    <row r="27" spans="2:7" x14ac:dyDescent="0.2">
      <c r="B27" s="58" t="s">
        <v>48</v>
      </c>
      <c r="C27" s="21">
        <v>100000</v>
      </c>
      <c r="E27" s="55"/>
      <c r="F27" s="52"/>
      <c r="G27" s="52"/>
    </row>
    <row r="28" spans="2:7" x14ac:dyDescent="0.2">
      <c r="B28" s="58" t="s">
        <v>77</v>
      </c>
      <c r="C28" s="21">
        <v>355964.68</v>
      </c>
      <c r="E28" s="55"/>
      <c r="F28" s="52"/>
    </row>
    <row r="29" spans="2:7" ht="13.5" thickBot="1" x14ac:dyDescent="0.25">
      <c r="B29" s="58" t="s">
        <v>85</v>
      </c>
      <c r="C29" s="21">
        <v>391100.14999999997</v>
      </c>
      <c r="E29" s="55"/>
      <c r="F29" s="52"/>
    </row>
    <row r="30" spans="2:7" ht="13.5" thickBot="1" x14ac:dyDescent="0.25">
      <c r="B30" s="59" t="s">
        <v>6</v>
      </c>
      <c r="C30" s="51">
        <f>SUM(C31,C33,C35,C37)</f>
        <v>1702966.48</v>
      </c>
      <c r="F30" s="52"/>
    </row>
    <row r="31" spans="2:7" x14ac:dyDescent="0.2">
      <c r="B31" s="57" t="s">
        <v>67</v>
      </c>
      <c r="C31" s="19">
        <f>SUM(C32:C32)</f>
        <v>138040</v>
      </c>
      <c r="F31" s="52"/>
    </row>
    <row r="32" spans="2:7" x14ac:dyDescent="0.2">
      <c r="B32" s="58" t="s">
        <v>69</v>
      </c>
      <c r="C32" s="21">
        <v>138040</v>
      </c>
      <c r="E32" s="55"/>
      <c r="F32" s="52"/>
      <c r="G32" s="52"/>
    </row>
    <row r="33" spans="2:7" x14ac:dyDescent="0.2">
      <c r="B33" s="57" t="s">
        <v>65</v>
      </c>
      <c r="C33" s="19">
        <f>SUM(C34:C34)</f>
        <v>2400</v>
      </c>
      <c r="F33" s="52"/>
    </row>
    <row r="34" spans="2:7" x14ac:dyDescent="0.2">
      <c r="B34" s="58" t="s">
        <v>65</v>
      </c>
      <c r="C34" s="21">
        <v>2400</v>
      </c>
      <c r="E34" s="55"/>
      <c r="F34" s="52"/>
    </row>
    <row r="35" spans="2:7" x14ac:dyDescent="0.2">
      <c r="B35" s="57" t="s">
        <v>8</v>
      </c>
      <c r="C35" s="19">
        <f>SUM(C36:C36)</f>
        <v>1237274.3</v>
      </c>
      <c r="F35" s="52"/>
    </row>
    <row r="36" spans="2:7" x14ac:dyDescent="0.2">
      <c r="B36" s="58" t="s">
        <v>54</v>
      </c>
      <c r="C36" s="21">
        <v>1237274.3</v>
      </c>
      <c r="E36" s="55"/>
      <c r="F36" s="52"/>
    </row>
    <row r="37" spans="2:7" x14ac:dyDescent="0.2">
      <c r="B37" s="57" t="s">
        <v>3</v>
      </c>
      <c r="C37" s="19">
        <f>SUM(C38:C39)</f>
        <v>325252.18</v>
      </c>
      <c r="F37" s="52"/>
    </row>
    <row r="38" spans="2:7" x14ac:dyDescent="0.2">
      <c r="B38" s="58" t="s">
        <v>22</v>
      </c>
      <c r="C38" s="21">
        <v>243652.18</v>
      </c>
      <c r="E38" s="55"/>
      <c r="F38" s="52"/>
    </row>
    <row r="39" spans="2:7" ht="13.5" thickBot="1" x14ac:dyDescent="0.25">
      <c r="B39" s="58" t="s">
        <v>3</v>
      </c>
      <c r="C39" s="21">
        <v>81600</v>
      </c>
      <c r="E39" s="55"/>
      <c r="F39" s="52"/>
    </row>
    <row r="40" spans="2:7" ht="13.5" thickBot="1" x14ac:dyDescent="0.25">
      <c r="B40" s="59" t="s">
        <v>9</v>
      </c>
      <c r="C40" s="51">
        <f>SUM(C41,C43,C46)</f>
        <v>563894.74</v>
      </c>
      <c r="F40" s="52"/>
    </row>
    <row r="41" spans="2:7" x14ac:dyDescent="0.2">
      <c r="B41" s="57" t="s">
        <v>29</v>
      </c>
      <c r="C41" s="19">
        <f>SUM(C42:C42)</f>
        <v>49894.99</v>
      </c>
      <c r="F41" s="52"/>
      <c r="G41" s="52"/>
    </row>
    <row r="42" spans="2:7" x14ac:dyDescent="0.2">
      <c r="B42" s="58" t="s">
        <v>74</v>
      </c>
      <c r="C42" s="21">
        <v>49894.99</v>
      </c>
      <c r="E42" s="55"/>
      <c r="F42" s="52"/>
    </row>
    <row r="43" spans="2:7" x14ac:dyDescent="0.2">
      <c r="B43" s="57" t="s">
        <v>10</v>
      </c>
      <c r="C43" s="19">
        <f>SUM(C44:C45)</f>
        <v>113999.75</v>
      </c>
      <c r="F43" s="52"/>
      <c r="G43" s="52"/>
    </row>
    <row r="44" spans="2:7" x14ac:dyDescent="0.2">
      <c r="B44" s="58" t="s">
        <v>10</v>
      </c>
      <c r="C44" s="21">
        <v>83999.75</v>
      </c>
      <c r="E44" s="55"/>
      <c r="F44" s="52"/>
    </row>
    <row r="45" spans="2:7" x14ac:dyDescent="0.2">
      <c r="B45" s="58" t="s">
        <v>44</v>
      </c>
      <c r="C45" s="21">
        <v>30000</v>
      </c>
      <c r="E45" s="55"/>
      <c r="F45" s="52"/>
      <c r="G45" s="52"/>
    </row>
    <row r="46" spans="2:7" x14ac:dyDescent="0.2">
      <c r="B46" s="57" t="s">
        <v>12</v>
      </c>
      <c r="C46" s="19">
        <f>SUM(C47:C47)</f>
        <v>400000</v>
      </c>
    </row>
    <row r="47" spans="2:7" ht="13.5" thickBot="1" x14ac:dyDescent="0.25">
      <c r="B47" s="58" t="s">
        <v>40</v>
      </c>
      <c r="C47" s="21">
        <v>400000</v>
      </c>
      <c r="E47" s="55"/>
    </row>
    <row r="48" spans="2:7" ht="13.5" thickBot="1" x14ac:dyDescent="0.25">
      <c r="B48" s="50" t="s">
        <v>13</v>
      </c>
      <c r="C48" s="51">
        <f>C49+C53+C55</f>
        <v>1687522.51</v>
      </c>
    </row>
    <row r="49" spans="2:7" x14ac:dyDescent="0.2">
      <c r="B49" s="53" t="s">
        <v>14</v>
      </c>
      <c r="C49" s="19">
        <f>SUM(C50:C52)</f>
        <v>956396.79</v>
      </c>
    </row>
    <row r="50" spans="2:7" x14ac:dyDescent="0.2">
      <c r="B50" s="54" t="s">
        <v>125</v>
      </c>
      <c r="C50" s="21">
        <v>483958.26999999996</v>
      </c>
      <c r="E50" s="55"/>
    </row>
    <row r="51" spans="2:7" x14ac:dyDescent="0.2">
      <c r="B51" s="54" t="s">
        <v>16</v>
      </c>
      <c r="C51" s="21">
        <v>99989.94</v>
      </c>
      <c r="E51" s="55"/>
    </row>
    <row r="52" spans="2:7" x14ac:dyDescent="0.2">
      <c r="B52" s="54" t="s">
        <v>32</v>
      </c>
      <c r="C52" s="21">
        <v>372448.58</v>
      </c>
      <c r="E52" s="55"/>
    </row>
    <row r="53" spans="2:7" x14ac:dyDescent="0.2">
      <c r="B53" s="53" t="s">
        <v>55</v>
      </c>
      <c r="C53" s="19">
        <f>SUM(C54:C54)</f>
        <v>601140.04</v>
      </c>
    </row>
    <row r="54" spans="2:7" x14ac:dyDescent="0.2">
      <c r="B54" s="54" t="s">
        <v>79</v>
      </c>
      <c r="C54" s="21">
        <v>601140.04</v>
      </c>
      <c r="E54" s="55"/>
    </row>
    <row r="55" spans="2:7" x14ac:dyDescent="0.2">
      <c r="B55" s="53" t="s">
        <v>33</v>
      </c>
      <c r="C55" s="19">
        <f>SUM(C56)</f>
        <v>129985.68</v>
      </c>
      <c r="F55" s="52"/>
      <c r="G55" s="52"/>
    </row>
    <row r="56" spans="2:7" ht="14.25" customHeight="1" thickBot="1" x14ac:dyDescent="0.25">
      <c r="B56" s="56" t="s">
        <v>34</v>
      </c>
      <c r="C56" s="32">
        <v>129985.68</v>
      </c>
      <c r="E56" s="55"/>
      <c r="F56" s="52"/>
      <c r="G56" s="52"/>
    </row>
    <row r="57" spans="2:7" ht="14.25" customHeight="1" thickBot="1" x14ac:dyDescent="0.25">
      <c r="B57" s="50" t="s">
        <v>82</v>
      </c>
      <c r="C57" s="5">
        <v>48378.39</v>
      </c>
      <c r="E57" s="55"/>
      <c r="F57" s="60"/>
    </row>
    <row r="58" spans="2:7" ht="13.5" thickBot="1" x14ac:dyDescent="0.25">
      <c r="B58" s="61" t="s">
        <v>19</v>
      </c>
      <c r="C58" s="5">
        <f>SUM(C13,C57,C23,C30,C40,C48)</f>
        <v>5219473.59</v>
      </c>
      <c r="D58" s="62"/>
      <c r="E58" s="62"/>
    </row>
    <row r="59" spans="2:7" ht="13.5" thickBot="1" x14ac:dyDescent="0.25">
      <c r="B59" s="63" t="s">
        <v>18</v>
      </c>
      <c r="C59" s="7">
        <v>0</v>
      </c>
      <c r="E59" s="52"/>
    </row>
    <row r="60" spans="2:7" ht="13.5" thickBot="1" x14ac:dyDescent="0.25">
      <c r="B60" s="8" t="s">
        <v>20</v>
      </c>
      <c r="C60" s="6">
        <f>+C58+C59</f>
        <v>5219473.59</v>
      </c>
      <c r="D60" s="64"/>
      <c r="E60" s="64"/>
    </row>
  </sheetData>
  <mergeCells count="4">
    <mergeCell ref="B7:C8"/>
    <mergeCell ref="B10:C10"/>
    <mergeCell ref="B11:C11"/>
    <mergeCell ref="B5:C5"/>
  </mergeCells>
  <printOptions horizontalCentered="1"/>
  <pageMargins left="0.25" right="0.25" top="0.75" bottom="0.75" header="0.3" footer="0.3"/>
  <pageSetup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C23" sqref="C2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1" style="1" customWidth="1"/>
    <col min="6" max="6" width="28.7109375" style="1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2"/>
      <c r="C4" s="9"/>
      <c r="D4" s="9"/>
    </row>
    <row r="5" spans="1:7" x14ac:dyDescent="0.2">
      <c r="B5" s="65" t="s">
        <v>87</v>
      </c>
      <c r="C5" s="65"/>
      <c r="D5" s="10"/>
    </row>
    <row r="6" spans="1:7" ht="15" customHeight="1" x14ac:dyDescent="0.25">
      <c r="B6" s="11"/>
      <c r="C6" s="11"/>
    </row>
    <row r="7" spans="1:7" x14ac:dyDescent="0.2">
      <c r="B7" s="67" t="s">
        <v>129</v>
      </c>
      <c r="C7" s="67"/>
      <c r="D7" s="12"/>
    </row>
    <row r="8" spans="1:7" x14ac:dyDescent="0.2">
      <c r="B8" s="13"/>
      <c r="C8" s="13"/>
      <c r="D8" s="12"/>
    </row>
    <row r="9" spans="1:7" x14ac:dyDescent="0.2">
      <c r="B9" s="68" t="s">
        <v>131</v>
      </c>
      <c r="C9" s="68"/>
      <c r="D9" s="12"/>
    </row>
    <row r="10" spans="1:7" ht="13.5" thickBot="1" x14ac:dyDescent="0.25">
      <c r="B10" s="66"/>
      <c r="C10" s="66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6</v>
      </c>
      <c r="C12" s="17">
        <f>+C13+C15</f>
        <v>874671.56</v>
      </c>
      <c r="G12"/>
    </row>
    <row r="13" spans="1:7" x14ac:dyDescent="0.2">
      <c r="B13" s="18" t="s">
        <v>7</v>
      </c>
      <c r="C13" s="19">
        <f>+C14</f>
        <v>211694.81</v>
      </c>
      <c r="G13"/>
    </row>
    <row r="14" spans="1:7" x14ac:dyDescent="0.2">
      <c r="B14" s="20" t="s">
        <v>17</v>
      </c>
      <c r="C14" s="21">
        <v>211694.81</v>
      </c>
      <c r="G14"/>
    </row>
    <row r="15" spans="1:7" x14ac:dyDescent="0.2">
      <c r="B15" s="28" t="s">
        <v>67</v>
      </c>
      <c r="C15" s="19">
        <f>SUM(C16:C17)</f>
        <v>662976.75</v>
      </c>
      <c r="G15"/>
    </row>
    <row r="16" spans="1:7" x14ac:dyDescent="0.2">
      <c r="B16" s="20" t="s">
        <v>69</v>
      </c>
      <c r="C16" s="21">
        <v>396000</v>
      </c>
      <c r="G16"/>
    </row>
    <row r="17" spans="2:7" ht="13.5" thickBot="1" x14ac:dyDescent="0.25">
      <c r="B17" s="20" t="s">
        <v>110</v>
      </c>
      <c r="C17" s="21">
        <v>266976.75</v>
      </c>
      <c r="G17"/>
    </row>
    <row r="18" spans="2:7" ht="13.5" thickBot="1" x14ac:dyDescent="0.25">
      <c r="B18" s="16" t="s">
        <v>13</v>
      </c>
      <c r="C18" s="17">
        <f>+C19</f>
        <v>370000</v>
      </c>
      <c r="G18"/>
    </row>
    <row r="19" spans="2:7" x14ac:dyDescent="0.2">
      <c r="B19" s="18" t="s">
        <v>14</v>
      </c>
      <c r="C19" s="19">
        <f>SUM(C20:C21)</f>
        <v>370000</v>
      </c>
      <c r="G19"/>
    </row>
    <row r="20" spans="2:7" x14ac:dyDescent="0.2">
      <c r="B20" s="20" t="s">
        <v>125</v>
      </c>
      <c r="C20" s="21">
        <v>270000</v>
      </c>
      <c r="G20"/>
    </row>
    <row r="21" spans="2:7" ht="13.5" thickBot="1" x14ac:dyDescent="0.25">
      <c r="B21" s="20" t="s">
        <v>16</v>
      </c>
      <c r="C21" s="21">
        <v>100000</v>
      </c>
      <c r="G21"/>
    </row>
    <row r="22" spans="2:7" ht="13.5" thickBot="1" x14ac:dyDescent="0.25">
      <c r="B22" s="23" t="s">
        <v>19</v>
      </c>
      <c r="C22" s="5">
        <f>+C12+C18</f>
        <v>1244671.56</v>
      </c>
      <c r="G22"/>
    </row>
    <row r="23" spans="2:7" ht="13.5" thickBot="1" x14ac:dyDescent="0.25">
      <c r="B23" s="24" t="s">
        <v>18</v>
      </c>
      <c r="C23" s="25">
        <v>0</v>
      </c>
      <c r="E23"/>
      <c r="F23"/>
      <c r="G23"/>
    </row>
    <row r="24" spans="2:7" ht="13.5" thickBot="1" x14ac:dyDescent="0.25">
      <c r="B24" s="8" t="s">
        <v>20</v>
      </c>
      <c r="C24" s="6">
        <f>+C22+C23</f>
        <v>1244671.56</v>
      </c>
      <c r="E24"/>
      <c r="F24"/>
      <c r="G24"/>
    </row>
    <row r="25" spans="2:7" x14ac:dyDescent="0.2">
      <c r="E25"/>
      <c r="F25"/>
      <c r="G25"/>
    </row>
    <row r="26" spans="2:7" x14ac:dyDescent="0.2">
      <c r="E26"/>
      <c r="F26"/>
      <c r="G26"/>
    </row>
    <row r="27" spans="2:7" x14ac:dyDescent="0.2">
      <c r="E27"/>
      <c r="F27"/>
      <c r="G27"/>
    </row>
    <row r="28" spans="2:7" x14ac:dyDescent="0.2">
      <c r="E28"/>
      <c r="F28"/>
      <c r="G28"/>
    </row>
    <row r="29" spans="2:7" x14ac:dyDescent="0.2">
      <c r="E29"/>
      <c r="F29"/>
    </row>
    <row r="30" spans="2:7" x14ac:dyDescent="0.2">
      <c r="E30"/>
      <c r="F30"/>
    </row>
    <row r="31" spans="2:7" x14ac:dyDescent="0.2">
      <c r="E31"/>
      <c r="F31"/>
    </row>
    <row r="32" spans="2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  <row r="133" spans="5:6" x14ac:dyDescent="0.2">
      <c r="E133"/>
      <c r="F133"/>
    </row>
    <row r="134" spans="5:6" x14ac:dyDescent="0.2">
      <c r="E134"/>
      <c r="F134"/>
    </row>
    <row r="135" spans="5:6" x14ac:dyDescent="0.2">
      <c r="E135"/>
      <c r="F135"/>
    </row>
    <row r="136" spans="5:6" x14ac:dyDescent="0.2">
      <c r="E136"/>
      <c r="F136"/>
    </row>
    <row r="137" spans="5:6" x14ac:dyDescent="0.2">
      <c r="E137"/>
      <c r="F137"/>
    </row>
    <row r="138" spans="5:6" x14ac:dyDescent="0.2">
      <c r="E138"/>
      <c r="F138"/>
    </row>
    <row r="139" spans="5:6" x14ac:dyDescent="0.2">
      <c r="E139"/>
      <c r="F139"/>
    </row>
    <row r="140" spans="5:6" x14ac:dyDescent="0.2">
      <c r="E140"/>
      <c r="F140"/>
    </row>
    <row r="141" spans="5:6" x14ac:dyDescent="0.2">
      <c r="E141"/>
      <c r="F141"/>
    </row>
    <row r="142" spans="5:6" x14ac:dyDescent="0.2">
      <c r="E142"/>
      <c r="F142"/>
    </row>
    <row r="143" spans="5:6" x14ac:dyDescent="0.2">
      <c r="E143"/>
      <c r="F143"/>
    </row>
    <row r="144" spans="5:6" x14ac:dyDescent="0.2">
      <c r="E144"/>
      <c r="F144"/>
    </row>
    <row r="145" spans="5:6" x14ac:dyDescent="0.2">
      <c r="E145"/>
      <c r="F145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5"/>
  <sheetViews>
    <sheetView zoomScaleNormal="100" workbookViewId="0">
      <selection activeCell="F142" sqref="F142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6"/>
    </row>
    <row r="5" spans="1:3" ht="15" customHeight="1" x14ac:dyDescent="0.2">
      <c r="B5" s="65" t="s">
        <v>87</v>
      </c>
      <c r="C5" s="65"/>
    </row>
    <row r="6" spans="1:3" ht="7.5" customHeight="1" x14ac:dyDescent="0.25">
      <c r="B6" s="11"/>
      <c r="C6" s="11"/>
    </row>
    <row r="7" spans="1:3" x14ac:dyDescent="0.2">
      <c r="B7" s="67" t="s">
        <v>127</v>
      </c>
      <c r="C7" s="67"/>
    </row>
    <row r="8" spans="1:3" ht="7.5" customHeight="1" x14ac:dyDescent="0.2">
      <c r="B8" s="12"/>
      <c r="C8" s="12"/>
    </row>
    <row r="9" spans="1:3" x14ac:dyDescent="0.2">
      <c r="B9" s="68" t="s">
        <v>131</v>
      </c>
      <c r="C9" s="68"/>
    </row>
    <row r="10" spans="1:3" ht="7.5" customHeight="1" thickBot="1" x14ac:dyDescent="0.25">
      <c r="B10" s="66"/>
      <c r="C10" s="66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37</v>
      </c>
      <c r="C12" s="17">
        <f>+C13+C15+C17+C21+C29+C37+C40</f>
        <v>10510046.410000002</v>
      </c>
    </row>
    <row r="13" spans="1:3" x14ac:dyDescent="0.2">
      <c r="B13" s="22" t="s">
        <v>60</v>
      </c>
      <c r="C13" s="19">
        <f>+C14</f>
        <v>372071.77000000025</v>
      </c>
    </row>
    <row r="14" spans="1:3" x14ac:dyDescent="0.2">
      <c r="B14" s="29" t="s">
        <v>60</v>
      </c>
      <c r="C14" s="21">
        <v>372071.77000000025</v>
      </c>
    </row>
    <row r="15" spans="1:3" x14ac:dyDescent="0.2">
      <c r="B15" s="22" t="s">
        <v>83</v>
      </c>
      <c r="C15" s="19">
        <f>+C16</f>
        <v>200167.04000000004</v>
      </c>
    </row>
    <row r="16" spans="1:3" x14ac:dyDescent="0.2">
      <c r="B16" s="29" t="s">
        <v>83</v>
      </c>
      <c r="C16" s="21">
        <v>200167.04000000004</v>
      </c>
    </row>
    <row r="17" spans="2:3" x14ac:dyDescent="0.2">
      <c r="B17" s="22" t="s">
        <v>1</v>
      </c>
      <c r="C17" s="19">
        <f>SUM(C18:C20)</f>
        <v>2496933.6899999976</v>
      </c>
    </row>
    <row r="18" spans="2:3" x14ac:dyDescent="0.2">
      <c r="B18" s="29" t="s">
        <v>21</v>
      </c>
      <c r="C18" s="21">
        <v>1030324.9699999995</v>
      </c>
    </row>
    <row r="19" spans="2:3" x14ac:dyDescent="0.2">
      <c r="B19" s="29" t="s">
        <v>56</v>
      </c>
      <c r="C19" s="21">
        <v>1037984.8299999984</v>
      </c>
    </row>
    <row r="20" spans="2:3" x14ac:dyDescent="0.2">
      <c r="B20" s="29" t="s">
        <v>42</v>
      </c>
      <c r="C20" s="21">
        <v>428623.88999999961</v>
      </c>
    </row>
    <row r="21" spans="2:3" x14ac:dyDescent="0.2">
      <c r="B21" s="22" t="s">
        <v>35</v>
      </c>
      <c r="C21" s="19">
        <f>SUM(C22:C28)</f>
        <v>3661109.2300000018</v>
      </c>
    </row>
    <row r="22" spans="2:3" x14ac:dyDescent="0.2">
      <c r="B22" s="29" t="s">
        <v>49</v>
      </c>
      <c r="C22" s="21">
        <v>2176967.1300000018</v>
      </c>
    </row>
    <row r="23" spans="2:3" x14ac:dyDescent="0.2">
      <c r="B23" s="29" t="s">
        <v>132</v>
      </c>
      <c r="C23" s="21">
        <v>69001.35000000002</v>
      </c>
    </row>
    <row r="24" spans="2:3" x14ac:dyDescent="0.2">
      <c r="B24" s="29" t="s">
        <v>94</v>
      </c>
      <c r="C24" s="21">
        <v>141087.72000000003</v>
      </c>
    </row>
    <row r="25" spans="2:3" x14ac:dyDescent="0.2">
      <c r="B25" s="29" t="s">
        <v>58</v>
      </c>
      <c r="C25" s="21">
        <v>333927.58</v>
      </c>
    </row>
    <row r="26" spans="2:3" x14ac:dyDescent="0.2">
      <c r="B26" s="29" t="s">
        <v>36</v>
      </c>
      <c r="C26" s="21">
        <v>596954.46999999962</v>
      </c>
    </row>
    <row r="27" spans="2:3" x14ac:dyDescent="0.2">
      <c r="B27" s="29" t="s">
        <v>95</v>
      </c>
      <c r="C27" s="21">
        <v>97620.189999999988</v>
      </c>
    </row>
    <row r="28" spans="2:3" x14ac:dyDescent="0.2">
      <c r="B28" s="29" t="s">
        <v>57</v>
      </c>
      <c r="C28" s="21">
        <v>245550.79000000004</v>
      </c>
    </row>
    <row r="29" spans="2:3" x14ac:dyDescent="0.2">
      <c r="B29" s="22" t="s">
        <v>26</v>
      </c>
      <c r="C29" s="19">
        <f>SUM(C30:C36)</f>
        <v>2738453.9600000009</v>
      </c>
    </row>
    <row r="30" spans="2:3" x14ac:dyDescent="0.2">
      <c r="B30" s="29" t="s">
        <v>96</v>
      </c>
      <c r="C30" s="21">
        <v>190561.33000000002</v>
      </c>
    </row>
    <row r="31" spans="2:3" x14ac:dyDescent="0.2">
      <c r="B31" s="29" t="s">
        <v>97</v>
      </c>
      <c r="C31" s="21">
        <v>775133.23000000033</v>
      </c>
    </row>
    <row r="32" spans="2:3" x14ac:dyDescent="0.2">
      <c r="B32" s="29" t="s">
        <v>98</v>
      </c>
      <c r="C32" s="21">
        <v>103139.95999999999</v>
      </c>
    </row>
    <row r="33" spans="2:3" x14ac:dyDescent="0.2">
      <c r="B33" s="29" t="s">
        <v>99</v>
      </c>
      <c r="C33" s="21">
        <v>589745.74000000046</v>
      </c>
    </row>
    <row r="34" spans="2:3" x14ac:dyDescent="0.2">
      <c r="B34" s="29" t="s">
        <v>39</v>
      </c>
      <c r="C34" s="21">
        <v>147778.89999999997</v>
      </c>
    </row>
    <row r="35" spans="2:3" x14ac:dyDescent="0.2">
      <c r="B35" s="29" t="s">
        <v>100</v>
      </c>
      <c r="C35" s="21">
        <v>507670.86000000028</v>
      </c>
    </row>
    <row r="36" spans="2:3" x14ac:dyDescent="0.2">
      <c r="B36" s="29" t="s">
        <v>59</v>
      </c>
      <c r="C36" s="21">
        <v>424423.94</v>
      </c>
    </row>
    <row r="37" spans="2:3" x14ac:dyDescent="0.2">
      <c r="B37" s="22" t="s">
        <v>27</v>
      </c>
      <c r="C37" s="19">
        <f>SUM(C38:C39)</f>
        <v>802191.53000000038</v>
      </c>
    </row>
    <row r="38" spans="2:3" x14ac:dyDescent="0.2">
      <c r="B38" s="29" t="s">
        <v>28</v>
      </c>
      <c r="C38" s="21">
        <v>442147.15000000049</v>
      </c>
    </row>
    <row r="39" spans="2:3" x14ac:dyDescent="0.2">
      <c r="B39" s="29" t="s">
        <v>101</v>
      </c>
      <c r="C39" s="21">
        <v>360044.37999999989</v>
      </c>
    </row>
    <row r="40" spans="2:3" x14ac:dyDescent="0.2">
      <c r="B40" s="22" t="s">
        <v>2</v>
      </c>
      <c r="C40" s="19">
        <f>+C41</f>
        <v>239119.19000000018</v>
      </c>
    </row>
    <row r="41" spans="2:3" ht="13.5" thickBot="1" x14ac:dyDescent="0.25">
      <c r="B41" s="29" t="s">
        <v>2</v>
      </c>
      <c r="C41" s="21">
        <v>239119.19000000018</v>
      </c>
    </row>
    <row r="42" spans="2:3" ht="13.5" thickBot="1" x14ac:dyDescent="0.25">
      <c r="B42" s="16" t="s">
        <v>4</v>
      </c>
      <c r="C42" s="17">
        <f>+C43+C47+C50+C55</f>
        <v>3774664.4600000018</v>
      </c>
    </row>
    <row r="43" spans="2:3" x14ac:dyDescent="0.2">
      <c r="B43" s="18" t="s">
        <v>46</v>
      </c>
      <c r="C43" s="34">
        <f>SUM(C44:C46)</f>
        <v>214255.43999999997</v>
      </c>
    </row>
    <row r="44" spans="2:3" x14ac:dyDescent="0.2">
      <c r="B44" s="29" t="s">
        <v>102</v>
      </c>
      <c r="C44" s="21">
        <v>128846.01999999999</v>
      </c>
    </row>
    <row r="45" spans="2:3" x14ac:dyDescent="0.2">
      <c r="B45" s="29" t="s">
        <v>84</v>
      </c>
      <c r="C45" s="21">
        <v>59960.12</v>
      </c>
    </row>
    <row r="46" spans="2:3" x14ac:dyDescent="0.2">
      <c r="B46" s="29" t="s">
        <v>103</v>
      </c>
      <c r="C46" s="21">
        <v>25449.3</v>
      </c>
    </row>
    <row r="47" spans="2:3" x14ac:dyDescent="0.2">
      <c r="B47" s="22" t="s">
        <v>75</v>
      </c>
      <c r="C47" s="19">
        <f>SUM(C48:C49)</f>
        <v>154264.72000000003</v>
      </c>
    </row>
    <row r="48" spans="2:3" x14ac:dyDescent="0.2">
      <c r="B48" s="29" t="s">
        <v>104</v>
      </c>
      <c r="C48" s="21">
        <v>93673.050000000047</v>
      </c>
    </row>
    <row r="49" spans="2:3" x14ac:dyDescent="0.2">
      <c r="B49" s="29" t="s">
        <v>76</v>
      </c>
      <c r="C49" s="21">
        <v>60591.67</v>
      </c>
    </row>
    <row r="50" spans="2:3" x14ac:dyDescent="0.2">
      <c r="B50" s="22" t="s">
        <v>23</v>
      </c>
      <c r="C50" s="19">
        <f>SUM(C51:C54)</f>
        <v>2670171.1100000013</v>
      </c>
    </row>
    <row r="51" spans="2:3" x14ac:dyDescent="0.2">
      <c r="B51" s="29" t="s">
        <v>24</v>
      </c>
      <c r="C51" s="21">
        <v>664259.85999999987</v>
      </c>
    </row>
    <row r="52" spans="2:3" x14ac:dyDescent="0.2">
      <c r="B52" s="29" t="s">
        <v>45</v>
      </c>
      <c r="C52" s="21">
        <v>483712.70000000007</v>
      </c>
    </row>
    <row r="53" spans="2:3" x14ac:dyDescent="0.2">
      <c r="B53" s="29" t="s">
        <v>25</v>
      </c>
      <c r="C53" s="21">
        <v>1455826.5000000012</v>
      </c>
    </row>
    <row r="54" spans="2:3" x14ac:dyDescent="0.2">
      <c r="B54" s="29" t="s">
        <v>105</v>
      </c>
      <c r="C54" s="21">
        <v>66372.05</v>
      </c>
    </row>
    <row r="55" spans="2:3" x14ac:dyDescent="0.2">
      <c r="B55" s="22" t="s">
        <v>5</v>
      </c>
      <c r="C55" s="19">
        <f>SUM(C56:C60)</f>
        <v>735973.19000000018</v>
      </c>
    </row>
    <row r="56" spans="2:3" x14ac:dyDescent="0.2">
      <c r="B56" s="29" t="s">
        <v>48</v>
      </c>
      <c r="C56" s="21">
        <v>190690.46000000014</v>
      </c>
    </row>
    <row r="57" spans="2:3" x14ac:dyDescent="0.2">
      <c r="B57" s="29" t="s">
        <v>77</v>
      </c>
      <c r="C57" s="21">
        <v>8770.4</v>
      </c>
    </row>
    <row r="58" spans="2:3" x14ac:dyDescent="0.2">
      <c r="B58" s="29" t="s">
        <v>106</v>
      </c>
      <c r="C58" s="21">
        <v>488.89</v>
      </c>
    </row>
    <row r="59" spans="2:3" x14ac:dyDescent="0.2">
      <c r="B59" s="29" t="s">
        <v>85</v>
      </c>
      <c r="C59" s="21">
        <v>132489.93000000005</v>
      </c>
    </row>
    <row r="60" spans="2:3" ht="13.5" thickBot="1" x14ac:dyDescent="0.25">
      <c r="B60" s="31" t="s">
        <v>78</v>
      </c>
      <c r="C60" s="32">
        <v>403533.51000000007</v>
      </c>
    </row>
    <row r="61" spans="2:3" ht="13.5" thickBot="1" x14ac:dyDescent="0.25">
      <c r="B61" s="16" t="s">
        <v>6</v>
      </c>
      <c r="C61" s="17">
        <f>+C62+C69+C74+C77+C79+C82+C87</f>
        <v>6771951.2199999988</v>
      </c>
    </row>
    <row r="62" spans="2:3" x14ac:dyDescent="0.2">
      <c r="B62" s="18" t="s">
        <v>7</v>
      </c>
      <c r="C62" s="34">
        <f>SUM(C63:C68)</f>
        <v>868073.07000000007</v>
      </c>
    </row>
    <row r="63" spans="2:3" x14ac:dyDescent="0.2">
      <c r="B63" s="29" t="s">
        <v>107</v>
      </c>
      <c r="C63" s="21">
        <v>125489.07</v>
      </c>
    </row>
    <row r="64" spans="2:3" x14ac:dyDescent="0.2">
      <c r="B64" s="29" t="s">
        <v>7</v>
      </c>
      <c r="C64" s="21">
        <v>227067.49</v>
      </c>
    </row>
    <row r="65" spans="2:3" x14ac:dyDescent="0.2">
      <c r="B65" s="29" t="s">
        <v>17</v>
      </c>
      <c r="C65" s="21">
        <v>87283.5</v>
      </c>
    </row>
    <row r="66" spans="2:3" x14ac:dyDescent="0.2">
      <c r="B66" s="29" t="s">
        <v>63</v>
      </c>
      <c r="C66" s="21">
        <v>109419.33000000002</v>
      </c>
    </row>
    <row r="67" spans="2:3" x14ac:dyDescent="0.2">
      <c r="B67" s="29" t="s">
        <v>64</v>
      </c>
      <c r="C67" s="21">
        <v>241730.09000000005</v>
      </c>
    </row>
    <row r="68" spans="2:3" x14ac:dyDescent="0.2">
      <c r="B68" s="29" t="s">
        <v>108</v>
      </c>
      <c r="C68" s="21">
        <v>77083.59</v>
      </c>
    </row>
    <row r="69" spans="2:3" x14ac:dyDescent="0.2">
      <c r="B69" s="22" t="s">
        <v>67</v>
      </c>
      <c r="C69" s="19">
        <f>SUM(C70:C73)</f>
        <v>259032.30000000002</v>
      </c>
    </row>
    <row r="70" spans="2:3" x14ac:dyDescent="0.2">
      <c r="B70" s="29" t="s">
        <v>69</v>
      </c>
      <c r="C70" s="21">
        <v>9991.25</v>
      </c>
    </row>
    <row r="71" spans="2:3" x14ac:dyDescent="0.2">
      <c r="B71" s="29" t="s">
        <v>109</v>
      </c>
      <c r="C71" s="21">
        <v>12951.010000000002</v>
      </c>
    </row>
    <row r="72" spans="2:3" x14ac:dyDescent="0.2">
      <c r="B72" s="29" t="s">
        <v>110</v>
      </c>
      <c r="C72" s="21">
        <v>99211.41</v>
      </c>
    </row>
    <row r="73" spans="2:3" x14ac:dyDescent="0.2">
      <c r="B73" s="29" t="s">
        <v>68</v>
      </c>
      <c r="C73" s="21">
        <v>136878.63</v>
      </c>
    </row>
    <row r="74" spans="2:3" x14ac:dyDescent="0.2">
      <c r="B74" s="22" t="s">
        <v>52</v>
      </c>
      <c r="C74" s="19">
        <f>SUM(C75:C76)</f>
        <v>4289477.1799999988</v>
      </c>
    </row>
    <row r="75" spans="2:3" x14ac:dyDescent="0.2">
      <c r="B75" s="29" t="s">
        <v>52</v>
      </c>
      <c r="C75" s="21">
        <v>4101781.669999999</v>
      </c>
    </row>
    <row r="76" spans="2:3" x14ac:dyDescent="0.2">
      <c r="B76" s="29" t="s">
        <v>111</v>
      </c>
      <c r="C76" s="21">
        <v>187695.51000000018</v>
      </c>
    </row>
    <row r="77" spans="2:3" x14ac:dyDescent="0.2">
      <c r="B77" s="22" t="s">
        <v>61</v>
      </c>
      <c r="C77" s="19">
        <f>+C78</f>
        <v>9101.19</v>
      </c>
    </row>
    <row r="78" spans="2:3" x14ac:dyDescent="0.2">
      <c r="B78" s="29" t="s">
        <v>62</v>
      </c>
      <c r="C78" s="21">
        <v>9101.19</v>
      </c>
    </row>
    <row r="79" spans="2:3" x14ac:dyDescent="0.2">
      <c r="B79" s="22" t="s">
        <v>65</v>
      </c>
      <c r="C79" s="19">
        <f>SUM(C80:C81)</f>
        <v>613725.39999999991</v>
      </c>
    </row>
    <row r="80" spans="2:3" x14ac:dyDescent="0.2">
      <c r="B80" s="29" t="s">
        <v>66</v>
      </c>
      <c r="C80" s="21">
        <v>314176.23</v>
      </c>
    </row>
    <row r="81" spans="2:3" x14ac:dyDescent="0.2">
      <c r="B81" s="29" t="s">
        <v>65</v>
      </c>
      <c r="C81" s="21">
        <v>299549.17</v>
      </c>
    </row>
    <row r="82" spans="2:3" x14ac:dyDescent="0.2">
      <c r="B82" s="22" t="s">
        <v>8</v>
      </c>
      <c r="C82" s="19">
        <f>SUM(C83:C86)</f>
        <v>92960.650000000009</v>
      </c>
    </row>
    <row r="83" spans="2:3" x14ac:dyDescent="0.2">
      <c r="B83" s="29" t="s">
        <v>112</v>
      </c>
      <c r="C83" s="21">
        <v>12768.73</v>
      </c>
    </row>
    <row r="84" spans="2:3" x14ac:dyDescent="0.2">
      <c r="B84" s="29" t="s">
        <v>53</v>
      </c>
      <c r="C84" s="21">
        <v>51226.710000000021</v>
      </c>
    </row>
    <row r="85" spans="2:3" x14ac:dyDescent="0.2">
      <c r="B85" s="29" t="s">
        <v>43</v>
      </c>
      <c r="C85" s="21">
        <v>13368.149999999998</v>
      </c>
    </row>
    <row r="86" spans="2:3" x14ac:dyDescent="0.2">
      <c r="B86" s="29" t="s">
        <v>54</v>
      </c>
      <c r="C86" s="21">
        <v>15597.06</v>
      </c>
    </row>
    <row r="87" spans="2:3" x14ac:dyDescent="0.2">
      <c r="B87" s="22" t="s">
        <v>3</v>
      </c>
      <c r="C87" s="19">
        <f>SUM(C88:C90)</f>
        <v>639581.4299999997</v>
      </c>
    </row>
    <row r="88" spans="2:3" x14ac:dyDescent="0.2">
      <c r="B88" s="29" t="s">
        <v>22</v>
      </c>
      <c r="C88" s="21">
        <v>346704.68999999977</v>
      </c>
    </row>
    <row r="89" spans="2:3" x14ac:dyDescent="0.2">
      <c r="B89" s="29" t="s">
        <v>113</v>
      </c>
      <c r="C89" s="21">
        <v>75117.03</v>
      </c>
    </row>
    <row r="90" spans="2:3" ht="13.5" thickBot="1" x14ac:dyDescent="0.25">
      <c r="B90" s="31" t="s">
        <v>3</v>
      </c>
      <c r="C90" s="32">
        <v>217759.71</v>
      </c>
    </row>
    <row r="91" spans="2:3" ht="13.5" thickBot="1" x14ac:dyDescent="0.25">
      <c r="B91" s="16" t="s">
        <v>9</v>
      </c>
      <c r="C91" s="17">
        <f>+C92+C95+C99+C102+C104+C110+C114+C116</f>
        <v>4142959.4099999997</v>
      </c>
    </row>
    <row r="92" spans="2:3" x14ac:dyDescent="0.2">
      <c r="B92" s="18" t="s">
        <v>38</v>
      </c>
      <c r="C92" s="34">
        <f>SUM(C93:C94)</f>
        <v>360099.38000000012</v>
      </c>
    </row>
    <row r="93" spans="2:3" x14ac:dyDescent="0.2">
      <c r="B93" s="29" t="s">
        <v>114</v>
      </c>
      <c r="C93" s="21">
        <v>206484.75000000006</v>
      </c>
    </row>
    <row r="94" spans="2:3" x14ac:dyDescent="0.2">
      <c r="B94" s="29" t="s">
        <v>30</v>
      </c>
      <c r="C94" s="21">
        <v>153614.63000000003</v>
      </c>
    </row>
    <row r="95" spans="2:3" x14ac:dyDescent="0.2">
      <c r="B95" s="22" t="s">
        <v>50</v>
      </c>
      <c r="C95" s="19">
        <f>SUM(C96:C98)</f>
        <v>255508.86</v>
      </c>
    </row>
    <row r="96" spans="2:3" x14ac:dyDescent="0.2">
      <c r="B96" s="29" t="s">
        <v>70</v>
      </c>
      <c r="C96" s="21">
        <v>173694.50999999998</v>
      </c>
    </row>
    <row r="97" spans="2:3" x14ac:dyDescent="0.2">
      <c r="B97" s="29" t="s">
        <v>71</v>
      </c>
      <c r="C97" s="21">
        <v>39810.510000000009</v>
      </c>
    </row>
    <row r="98" spans="2:3" x14ac:dyDescent="0.2">
      <c r="B98" s="29" t="s">
        <v>51</v>
      </c>
      <c r="C98" s="21">
        <v>42003.839999999989</v>
      </c>
    </row>
    <row r="99" spans="2:3" x14ac:dyDescent="0.2">
      <c r="B99" s="22" t="s">
        <v>29</v>
      </c>
      <c r="C99" s="19">
        <f>SUM(C100:C101)</f>
        <v>847469.78999999957</v>
      </c>
    </row>
    <row r="100" spans="2:3" x14ac:dyDescent="0.2">
      <c r="B100" s="29" t="s">
        <v>74</v>
      </c>
      <c r="C100" s="21">
        <v>121114.93999999997</v>
      </c>
    </row>
    <row r="101" spans="2:3" x14ac:dyDescent="0.2">
      <c r="B101" s="29" t="s">
        <v>41</v>
      </c>
      <c r="C101" s="21">
        <v>726354.84999999963</v>
      </c>
    </row>
    <row r="102" spans="2:3" x14ac:dyDescent="0.2">
      <c r="B102" s="22" t="s">
        <v>72</v>
      </c>
      <c r="C102" s="19">
        <f>+C103</f>
        <v>658431.44999999972</v>
      </c>
    </row>
    <row r="103" spans="2:3" x14ac:dyDescent="0.2">
      <c r="B103" s="29" t="s">
        <v>73</v>
      </c>
      <c r="C103" s="21">
        <v>658431.44999999972</v>
      </c>
    </row>
    <row r="104" spans="2:3" x14ac:dyDescent="0.2">
      <c r="B104" s="22" t="s">
        <v>10</v>
      </c>
      <c r="C104" s="19">
        <f>SUM(C105:C109)</f>
        <v>641377.44000000006</v>
      </c>
    </row>
    <row r="105" spans="2:3" x14ac:dyDescent="0.2">
      <c r="B105" s="29" t="s">
        <v>115</v>
      </c>
      <c r="C105" s="21">
        <v>21838.880000000005</v>
      </c>
    </row>
    <row r="106" spans="2:3" x14ac:dyDescent="0.2">
      <c r="B106" s="29" t="s">
        <v>10</v>
      </c>
      <c r="C106" s="21">
        <v>58890.039999999994</v>
      </c>
    </row>
    <row r="107" spans="2:3" x14ac:dyDescent="0.2">
      <c r="B107" s="29" t="s">
        <v>116</v>
      </c>
      <c r="C107" s="21">
        <v>72663.680000000008</v>
      </c>
    </row>
    <row r="108" spans="2:3" x14ac:dyDescent="0.2">
      <c r="B108" s="29" t="s">
        <v>44</v>
      </c>
      <c r="C108" s="21">
        <v>143689.85999999999</v>
      </c>
    </row>
    <row r="109" spans="2:3" x14ac:dyDescent="0.2">
      <c r="B109" s="36" t="s">
        <v>117</v>
      </c>
      <c r="C109" s="37">
        <v>344294.9800000001</v>
      </c>
    </row>
    <row r="110" spans="2:3" x14ac:dyDescent="0.2">
      <c r="B110" s="22" t="s">
        <v>11</v>
      </c>
      <c r="C110" s="19">
        <f>SUM(C111:C113)</f>
        <v>235125.51</v>
      </c>
    </row>
    <row r="111" spans="2:3" x14ac:dyDescent="0.2">
      <c r="B111" s="29" t="s">
        <v>118</v>
      </c>
      <c r="C111" s="21">
        <v>105264.18000000001</v>
      </c>
    </row>
    <row r="112" spans="2:3" x14ac:dyDescent="0.2">
      <c r="B112" s="29" t="s">
        <v>11</v>
      </c>
      <c r="C112" s="21">
        <v>69958.34</v>
      </c>
    </row>
    <row r="113" spans="2:3" x14ac:dyDescent="0.2">
      <c r="B113" s="29" t="s">
        <v>119</v>
      </c>
      <c r="C113" s="21">
        <v>59902.99</v>
      </c>
    </row>
    <row r="114" spans="2:3" x14ac:dyDescent="0.2">
      <c r="B114" s="22" t="s">
        <v>47</v>
      </c>
      <c r="C114" s="19">
        <f>+C115</f>
        <v>80025.880000000034</v>
      </c>
    </row>
    <row r="115" spans="2:3" x14ac:dyDescent="0.2">
      <c r="B115" s="29" t="s">
        <v>47</v>
      </c>
      <c r="C115" s="21">
        <v>80025.880000000034</v>
      </c>
    </row>
    <row r="116" spans="2:3" x14ac:dyDescent="0.2">
      <c r="B116" s="22" t="s">
        <v>12</v>
      </c>
      <c r="C116" s="19">
        <f>SUM(C117:C124)</f>
        <v>1064921.1000000001</v>
      </c>
    </row>
    <row r="117" spans="2:3" x14ac:dyDescent="0.2">
      <c r="B117" s="29" t="s">
        <v>90</v>
      </c>
      <c r="C117" s="21">
        <v>293058.66000000003</v>
      </c>
    </row>
    <row r="118" spans="2:3" x14ac:dyDescent="0.2">
      <c r="B118" s="29" t="s">
        <v>120</v>
      </c>
      <c r="C118" s="21">
        <v>120213.44999999994</v>
      </c>
    </row>
    <row r="119" spans="2:3" x14ac:dyDescent="0.2">
      <c r="B119" s="29" t="s">
        <v>121</v>
      </c>
      <c r="C119" s="21">
        <v>24032.760000000002</v>
      </c>
    </row>
    <row r="120" spans="2:3" x14ac:dyDescent="0.2">
      <c r="B120" s="29" t="s">
        <v>122</v>
      </c>
      <c r="C120" s="21">
        <v>147759.87000000008</v>
      </c>
    </row>
    <row r="121" spans="2:3" x14ac:dyDescent="0.2">
      <c r="B121" s="29" t="s">
        <v>123</v>
      </c>
      <c r="C121" s="21">
        <v>30550.87</v>
      </c>
    </row>
    <row r="122" spans="2:3" x14ac:dyDescent="0.2">
      <c r="B122" s="29" t="s">
        <v>40</v>
      </c>
      <c r="C122" s="21">
        <v>208181.02000000005</v>
      </c>
    </row>
    <row r="123" spans="2:3" x14ac:dyDescent="0.2">
      <c r="B123" s="29" t="s">
        <v>12</v>
      </c>
      <c r="C123" s="21">
        <v>231837.46</v>
      </c>
    </row>
    <row r="124" spans="2:3" ht="13.5" thickBot="1" x14ac:dyDescent="0.25">
      <c r="B124" s="29" t="s">
        <v>124</v>
      </c>
      <c r="C124" s="21">
        <v>9287.01</v>
      </c>
    </row>
    <row r="125" spans="2:3" ht="13.5" thickBot="1" x14ac:dyDescent="0.25">
      <c r="B125" s="16" t="s">
        <v>13</v>
      </c>
      <c r="C125" s="17">
        <f>+C126+C128+C134+C136+C140</f>
        <v>2526238.8800000004</v>
      </c>
    </row>
    <row r="126" spans="2:3" x14ac:dyDescent="0.2">
      <c r="B126" s="22" t="s">
        <v>31</v>
      </c>
      <c r="C126" s="19">
        <f>+C127</f>
        <v>333215.68999999994</v>
      </c>
    </row>
    <row r="127" spans="2:3" x14ac:dyDescent="0.2">
      <c r="B127" s="29" t="s">
        <v>31</v>
      </c>
      <c r="C127" s="21">
        <v>333215.68999999994</v>
      </c>
    </row>
    <row r="128" spans="2:3" x14ac:dyDescent="0.2">
      <c r="B128" s="28" t="s">
        <v>14</v>
      </c>
      <c r="C128" s="19">
        <f>SUM(C129:C133)</f>
        <v>1198571.2100000002</v>
      </c>
    </row>
    <row r="129" spans="2:3" x14ac:dyDescent="0.2">
      <c r="B129" s="29" t="s">
        <v>125</v>
      </c>
      <c r="C129" s="21">
        <v>368655.48999999993</v>
      </c>
    </row>
    <row r="130" spans="2:3" x14ac:dyDescent="0.2">
      <c r="B130" s="29" t="s">
        <v>16</v>
      </c>
      <c r="C130" s="21">
        <v>654024.17000000027</v>
      </c>
    </row>
    <row r="131" spans="2:3" x14ac:dyDescent="0.2">
      <c r="B131" s="29" t="s">
        <v>126</v>
      </c>
      <c r="C131" s="21">
        <v>60928.97</v>
      </c>
    </row>
    <row r="132" spans="2:3" x14ac:dyDescent="0.2">
      <c r="B132" s="29" t="s">
        <v>32</v>
      </c>
      <c r="C132" s="21">
        <v>21273.100000000002</v>
      </c>
    </row>
    <row r="133" spans="2:3" x14ac:dyDescent="0.2">
      <c r="B133" s="29" t="s">
        <v>91</v>
      </c>
      <c r="C133" s="21">
        <v>93689.48000000001</v>
      </c>
    </row>
    <row r="134" spans="2:3" x14ac:dyDescent="0.2">
      <c r="B134" s="28" t="s">
        <v>81</v>
      </c>
      <c r="C134" s="19">
        <f>+C135</f>
        <v>94769.420000000042</v>
      </c>
    </row>
    <row r="135" spans="2:3" x14ac:dyDescent="0.2">
      <c r="B135" s="29" t="s">
        <v>86</v>
      </c>
      <c r="C135" s="21">
        <v>94769.420000000042</v>
      </c>
    </row>
    <row r="136" spans="2:3" x14ac:dyDescent="0.2">
      <c r="B136" s="28" t="s">
        <v>55</v>
      </c>
      <c r="C136" s="19">
        <f>SUM(C137:C139)</f>
        <v>824938.13</v>
      </c>
    </row>
    <row r="137" spans="2:3" x14ac:dyDescent="0.2">
      <c r="B137" s="29" t="s">
        <v>88</v>
      </c>
      <c r="C137" s="21">
        <v>26931.8</v>
      </c>
    </row>
    <row r="138" spans="2:3" x14ac:dyDescent="0.2">
      <c r="B138" s="29" t="s">
        <v>80</v>
      </c>
      <c r="C138" s="21">
        <v>37007.979999999996</v>
      </c>
    </row>
    <row r="139" spans="2:3" x14ac:dyDescent="0.2">
      <c r="B139" s="29" t="s">
        <v>79</v>
      </c>
      <c r="C139" s="21">
        <v>760998.35</v>
      </c>
    </row>
    <row r="140" spans="2:3" x14ac:dyDescent="0.2">
      <c r="B140" s="28" t="s">
        <v>33</v>
      </c>
      <c r="C140" s="19">
        <f>+C141</f>
        <v>74744.429999999993</v>
      </c>
    </row>
    <row r="141" spans="2:3" ht="13.5" thickBot="1" x14ac:dyDescent="0.25">
      <c r="B141" s="29" t="s">
        <v>34</v>
      </c>
      <c r="C141" s="21">
        <v>74744.429999999993</v>
      </c>
    </row>
    <row r="142" spans="2:3" ht="13.5" thickBot="1" x14ac:dyDescent="0.25">
      <c r="B142" s="16" t="s">
        <v>82</v>
      </c>
      <c r="C142" s="17">
        <v>0</v>
      </c>
    </row>
    <row r="143" spans="2:3" ht="13.5" thickBot="1" x14ac:dyDescent="0.25">
      <c r="B143" s="23" t="s">
        <v>19</v>
      </c>
      <c r="C143" s="5">
        <f>+C12+C42+C61+C91+C125+C142</f>
        <v>27725860.380000003</v>
      </c>
    </row>
    <row r="144" spans="2:3" ht="13.5" thickBot="1" x14ac:dyDescent="0.25">
      <c r="B144" s="24" t="s">
        <v>18</v>
      </c>
      <c r="C144" s="7">
        <v>0</v>
      </c>
    </row>
    <row r="145" spans="2:3" ht="13.5" thickBot="1" x14ac:dyDescent="0.25">
      <c r="B145" s="8" t="s">
        <v>20</v>
      </c>
      <c r="C145" s="6">
        <f>+C143+C144</f>
        <v>27725860.380000003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2" manualBreakCount="2">
    <brk id="60" min="1" max="2" man="1"/>
    <brk id="109" min="1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C16" sqref="C1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6"/>
      <c r="D4" s="26"/>
    </row>
    <row r="5" spans="1:5" x14ac:dyDescent="0.2">
      <c r="B5" s="65" t="s">
        <v>87</v>
      </c>
      <c r="C5" s="65"/>
      <c r="D5" s="27"/>
    </row>
    <row r="6" spans="1:5" ht="15" customHeight="1" x14ac:dyDescent="0.25">
      <c r="B6" s="11"/>
      <c r="C6" s="11"/>
    </row>
    <row r="7" spans="1:5" x14ac:dyDescent="0.2">
      <c r="B7" s="67" t="s">
        <v>89</v>
      </c>
      <c r="C7" s="67"/>
    </row>
    <row r="8" spans="1:5" x14ac:dyDescent="0.2">
      <c r="B8" s="13"/>
      <c r="C8" s="13"/>
    </row>
    <row r="9" spans="1:5" x14ac:dyDescent="0.2">
      <c r="B9" s="68" t="s">
        <v>131</v>
      </c>
      <c r="C9" s="68"/>
    </row>
    <row r="10" spans="1:5" ht="13.5" thickBot="1" x14ac:dyDescent="0.25">
      <c r="B10" s="66"/>
      <c r="C10" s="66"/>
    </row>
    <row r="11" spans="1:5" ht="13.5" thickBot="1" x14ac:dyDescent="0.25">
      <c r="B11" s="14" t="s">
        <v>0</v>
      </c>
      <c r="C11" s="15" t="s">
        <v>134</v>
      </c>
      <c r="E11"/>
    </row>
    <row r="12" spans="1:5" ht="13.5" thickBot="1" x14ac:dyDescent="0.25">
      <c r="B12" s="16" t="s">
        <v>4</v>
      </c>
      <c r="C12" s="17">
        <f>+C13</f>
        <v>244278.1</v>
      </c>
      <c r="E12"/>
    </row>
    <row r="13" spans="1:5" x14ac:dyDescent="0.2">
      <c r="B13" s="28" t="s">
        <v>23</v>
      </c>
      <c r="C13" s="19">
        <f>+C14</f>
        <v>244278.1</v>
      </c>
      <c r="E13"/>
    </row>
    <row r="14" spans="1:5" ht="13.5" thickBot="1" x14ac:dyDescent="0.25">
      <c r="B14" s="29" t="s">
        <v>25</v>
      </c>
      <c r="C14" s="21">
        <v>244278.1</v>
      </c>
      <c r="E14"/>
    </row>
    <row r="15" spans="1:5" ht="13.5" thickBot="1" x14ac:dyDescent="0.25">
      <c r="B15" s="16" t="s">
        <v>9</v>
      </c>
      <c r="C15" s="17">
        <f>+C16+C18+C20</f>
        <v>2176350</v>
      </c>
      <c r="E15"/>
    </row>
    <row r="16" spans="1:5" x14ac:dyDescent="0.2">
      <c r="B16" s="28" t="s">
        <v>38</v>
      </c>
      <c r="C16" s="19">
        <f>+C17</f>
        <v>40500</v>
      </c>
      <c r="E16"/>
    </row>
    <row r="17" spans="2:5" x14ac:dyDescent="0.2">
      <c r="B17" s="29" t="s">
        <v>114</v>
      </c>
      <c r="C17" s="21">
        <v>40500</v>
      </c>
      <c r="E17"/>
    </row>
    <row r="18" spans="2:5" x14ac:dyDescent="0.2">
      <c r="B18" s="28" t="s">
        <v>50</v>
      </c>
      <c r="C18" s="19">
        <f>+C19</f>
        <v>300000</v>
      </c>
      <c r="E18"/>
    </row>
    <row r="19" spans="2:5" x14ac:dyDescent="0.2">
      <c r="B19" s="29" t="s">
        <v>71</v>
      </c>
      <c r="C19" s="21">
        <v>300000</v>
      </c>
      <c r="E19"/>
    </row>
    <row r="20" spans="2:5" x14ac:dyDescent="0.2">
      <c r="B20" s="28" t="s">
        <v>12</v>
      </c>
      <c r="C20" s="19">
        <f>+C21</f>
        <v>1835850</v>
      </c>
      <c r="E20"/>
    </row>
    <row r="21" spans="2:5" ht="13.5" thickBot="1" x14ac:dyDescent="0.25">
      <c r="B21" s="29" t="s">
        <v>90</v>
      </c>
      <c r="C21" s="21">
        <v>1835850</v>
      </c>
      <c r="E21"/>
    </row>
    <row r="22" spans="2:5" ht="13.5" thickBot="1" x14ac:dyDescent="0.25">
      <c r="B22" s="16" t="s">
        <v>13</v>
      </c>
      <c r="C22" s="17">
        <f>+C23+C25+C27</f>
        <v>1206000</v>
      </c>
      <c r="E22"/>
    </row>
    <row r="23" spans="2:5" x14ac:dyDescent="0.2">
      <c r="B23" s="28" t="s">
        <v>14</v>
      </c>
      <c r="C23" s="19">
        <f>+C24</f>
        <v>1034000</v>
      </c>
      <c r="E23"/>
    </row>
    <row r="24" spans="2:5" x14ac:dyDescent="0.2">
      <c r="B24" s="29" t="s">
        <v>32</v>
      </c>
      <c r="C24" s="21">
        <v>1034000</v>
      </c>
      <c r="E24"/>
    </row>
    <row r="25" spans="2:5" x14ac:dyDescent="0.2">
      <c r="B25" s="28" t="s">
        <v>81</v>
      </c>
      <c r="C25" s="19">
        <f>+C26</f>
        <v>32000</v>
      </c>
      <c r="E25"/>
    </row>
    <row r="26" spans="2:5" x14ac:dyDescent="0.2">
      <c r="B26" s="29" t="s">
        <v>128</v>
      </c>
      <c r="C26" s="21">
        <v>32000</v>
      </c>
      <c r="E26"/>
    </row>
    <row r="27" spans="2:5" x14ac:dyDescent="0.2">
      <c r="B27" s="28" t="s">
        <v>55</v>
      </c>
      <c r="C27" s="19">
        <f>+C28</f>
        <v>140000</v>
      </c>
      <c r="E27"/>
    </row>
    <row r="28" spans="2:5" ht="13.5" thickBot="1" x14ac:dyDescent="0.25">
      <c r="B28" s="29" t="s">
        <v>80</v>
      </c>
      <c r="C28" s="21">
        <v>140000</v>
      </c>
      <c r="E28"/>
    </row>
    <row r="29" spans="2:5" ht="13.5" thickBot="1" x14ac:dyDescent="0.25">
      <c r="B29" s="23" t="s">
        <v>19</v>
      </c>
      <c r="C29" s="5">
        <f>+C22+C15+C12</f>
        <v>3626628.1</v>
      </c>
    </row>
    <row r="30" spans="2:5" ht="13.5" thickBot="1" x14ac:dyDescent="0.25">
      <c r="B30" s="30" t="s">
        <v>18</v>
      </c>
      <c r="C30" s="7">
        <v>0</v>
      </c>
    </row>
    <row r="31" spans="2:5" ht="13.5" thickBot="1" x14ac:dyDescent="0.25">
      <c r="B31" s="8" t="s">
        <v>20</v>
      </c>
      <c r="C31" s="6">
        <f>SUM(C29:C30)</f>
        <v>3626628.1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C19" sqref="C1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x14ac:dyDescent="0.2">
      <c r="B5" s="65" t="s">
        <v>87</v>
      </c>
      <c r="C5" s="65"/>
      <c r="D5" s="27"/>
    </row>
    <row r="6" spans="1:4" ht="15" customHeight="1" x14ac:dyDescent="0.25">
      <c r="B6" s="11"/>
      <c r="C6" s="11"/>
    </row>
    <row r="7" spans="1:4" x14ac:dyDescent="0.2">
      <c r="B7" s="67" t="s">
        <v>92</v>
      </c>
      <c r="C7" s="67"/>
    </row>
    <row r="8" spans="1:4" x14ac:dyDescent="0.2">
      <c r="B8" s="13"/>
      <c r="C8" s="13"/>
    </row>
    <row r="9" spans="1:4" x14ac:dyDescent="0.2">
      <c r="B9" s="68" t="s">
        <v>131</v>
      </c>
      <c r="C9" s="68"/>
    </row>
    <row r="10" spans="1:4" ht="13.5" thickBot="1" x14ac:dyDescent="0.25">
      <c r="B10" s="66"/>
      <c r="C10" s="66"/>
    </row>
    <row r="11" spans="1:4" ht="13.5" thickBot="1" x14ac:dyDescent="0.25">
      <c r="B11" s="14" t="s">
        <v>0</v>
      </c>
      <c r="C11" s="15" t="s">
        <v>134</v>
      </c>
    </row>
    <row r="12" spans="1:4" ht="13.5" thickBot="1" x14ac:dyDescent="0.25">
      <c r="B12" s="16" t="s">
        <v>37</v>
      </c>
      <c r="C12" s="17">
        <f>+C13</f>
        <v>1351500</v>
      </c>
    </row>
    <row r="13" spans="1:4" x14ac:dyDescent="0.2">
      <c r="B13" s="28" t="s">
        <v>2</v>
      </c>
      <c r="C13" s="19">
        <f>+C14</f>
        <v>1351500</v>
      </c>
    </row>
    <row r="14" spans="1:4" ht="13.5" thickBot="1" x14ac:dyDescent="0.25">
      <c r="B14" s="29" t="s">
        <v>2</v>
      </c>
      <c r="C14" s="21">
        <v>1351500</v>
      </c>
    </row>
    <row r="15" spans="1:4" ht="13.5" thickBot="1" x14ac:dyDescent="0.25">
      <c r="B15" s="16" t="s">
        <v>9</v>
      </c>
      <c r="C15" s="17">
        <f>+C16+C18+C21</f>
        <v>3632758.25</v>
      </c>
    </row>
    <row r="16" spans="1:4" x14ac:dyDescent="0.2">
      <c r="B16" s="28" t="s">
        <v>50</v>
      </c>
      <c r="C16" s="19">
        <f>+C17</f>
        <v>1400000</v>
      </c>
    </row>
    <row r="17" spans="2:3" x14ac:dyDescent="0.2">
      <c r="B17" s="29" t="s">
        <v>71</v>
      </c>
      <c r="C17" s="21">
        <v>1400000</v>
      </c>
    </row>
    <row r="18" spans="2:3" x14ac:dyDescent="0.2">
      <c r="B18" s="28" t="s">
        <v>10</v>
      </c>
      <c r="C18" s="19">
        <f>SUM(C19:C20)</f>
        <v>2101358.25</v>
      </c>
    </row>
    <row r="19" spans="2:3" x14ac:dyDescent="0.2">
      <c r="B19" s="29" t="s">
        <v>10</v>
      </c>
      <c r="C19" s="21">
        <v>1600000</v>
      </c>
    </row>
    <row r="20" spans="2:3" x14ac:dyDescent="0.2">
      <c r="B20" s="29" t="s">
        <v>44</v>
      </c>
      <c r="C20" s="21">
        <v>501358.25</v>
      </c>
    </row>
    <row r="21" spans="2:3" x14ac:dyDescent="0.2">
      <c r="B21" s="28" t="s">
        <v>12</v>
      </c>
      <c r="C21" s="19">
        <f>+C22</f>
        <v>131400</v>
      </c>
    </row>
    <row r="22" spans="2:3" ht="13.5" thickBot="1" x14ac:dyDescent="0.25">
      <c r="B22" s="29" t="s">
        <v>122</v>
      </c>
      <c r="C22" s="21">
        <v>131400</v>
      </c>
    </row>
    <row r="23" spans="2:3" ht="13.5" thickBot="1" x14ac:dyDescent="0.25">
      <c r="B23" s="16" t="s">
        <v>13</v>
      </c>
      <c r="C23" s="17">
        <f>+C24+C26</f>
        <v>376837.8</v>
      </c>
    </row>
    <row r="24" spans="2:3" x14ac:dyDescent="0.2">
      <c r="B24" s="28" t="s">
        <v>14</v>
      </c>
      <c r="C24" s="19">
        <f>+C25</f>
        <v>51037.8</v>
      </c>
    </row>
    <row r="25" spans="2:3" x14ac:dyDescent="0.2">
      <c r="B25" s="29" t="s">
        <v>125</v>
      </c>
      <c r="C25" s="21">
        <v>51037.8</v>
      </c>
    </row>
    <row r="26" spans="2:3" x14ac:dyDescent="0.2">
      <c r="B26" s="28" t="s">
        <v>55</v>
      </c>
      <c r="C26" s="19">
        <f>+SUM(C27:C27)</f>
        <v>325800</v>
      </c>
    </row>
    <row r="27" spans="2:3" ht="13.5" thickBot="1" x14ac:dyDescent="0.25">
      <c r="B27" s="29" t="s">
        <v>79</v>
      </c>
      <c r="C27" s="21">
        <v>325800</v>
      </c>
    </row>
    <row r="28" spans="2:3" ht="13.5" thickBot="1" x14ac:dyDescent="0.25">
      <c r="B28" s="23" t="s">
        <v>19</v>
      </c>
      <c r="C28" s="5">
        <f>+C12+C15+C23</f>
        <v>5361096.05</v>
      </c>
    </row>
    <row r="29" spans="2:3" ht="13.5" thickBot="1" x14ac:dyDescent="0.25">
      <c r="B29" s="30" t="s">
        <v>18</v>
      </c>
      <c r="C29" s="7">
        <v>0</v>
      </c>
    </row>
    <row r="30" spans="2:3" ht="13.5" thickBot="1" x14ac:dyDescent="0.25">
      <c r="B30" s="8" t="s">
        <v>20</v>
      </c>
      <c r="C30" s="6">
        <f>SUM(C28:C29)</f>
        <v>5361096.05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2"/>
  <sheetViews>
    <sheetView topLeftCell="A109" zoomScaleNormal="100" workbookViewId="0">
      <selection activeCell="C144" sqref="C14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6"/>
      <c r="D4" s="26"/>
    </row>
    <row r="5" spans="1:4" ht="15" customHeight="1" x14ac:dyDescent="0.2">
      <c r="B5" s="65" t="s">
        <v>87</v>
      </c>
      <c r="C5" s="65"/>
      <c r="D5" s="27"/>
    </row>
    <row r="6" spans="1:4" ht="7.5" customHeight="1" x14ac:dyDescent="0.25">
      <c r="B6" s="11"/>
      <c r="C6" s="11"/>
    </row>
    <row r="7" spans="1:4" x14ac:dyDescent="0.2">
      <c r="B7" s="67" t="s">
        <v>93</v>
      </c>
      <c r="C7" s="67"/>
    </row>
    <row r="8" spans="1:4" ht="7.5" customHeight="1" x14ac:dyDescent="0.2">
      <c r="B8" s="13"/>
      <c r="C8" s="13"/>
    </row>
    <row r="9" spans="1:4" x14ac:dyDescent="0.2">
      <c r="B9" s="68" t="s">
        <v>131</v>
      </c>
      <c r="C9" s="68"/>
    </row>
    <row r="10" spans="1:4" ht="7.5" customHeight="1" thickBot="1" x14ac:dyDescent="0.25">
      <c r="B10" s="66"/>
      <c r="C10" s="66"/>
    </row>
    <row r="11" spans="1:4" ht="13.5" thickBot="1" x14ac:dyDescent="0.25">
      <c r="B11" s="14" t="s">
        <v>0</v>
      </c>
      <c r="C11" s="15" t="s">
        <v>134</v>
      </c>
    </row>
    <row r="12" spans="1:4" ht="13.5" thickBot="1" x14ac:dyDescent="0.25">
      <c r="B12" s="16" t="s">
        <v>37</v>
      </c>
      <c r="C12" s="17">
        <f>+C13+C15+C17+C21+C29+C37+C40</f>
        <v>132033744.98892146</v>
      </c>
    </row>
    <row r="13" spans="1:4" x14ac:dyDescent="0.2">
      <c r="B13" s="28" t="s">
        <v>60</v>
      </c>
      <c r="C13" s="19">
        <f>+C14</f>
        <v>1704393.3838849126</v>
      </c>
    </row>
    <row r="14" spans="1:4" x14ac:dyDescent="0.2">
      <c r="B14" s="29" t="s">
        <v>60</v>
      </c>
      <c r="C14" s="21">
        <v>1704393.3838849126</v>
      </c>
    </row>
    <row r="15" spans="1:4" x14ac:dyDescent="0.2">
      <c r="B15" s="28" t="s">
        <v>83</v>
      </c>
      <c r="C15" s="19">
        <f>+C16</f>
        <v>5763170.7378803799</v>
      </c>
    </row>
    <row r="16" spans="1:4" x14ac:dyDescent="0.2">
      <c r="B16" s="29" t="s">
        <v>83</v>
      </c>
      <c r="C16" s="21">
        <v>5763170.7378803799</v>
      </c>
    </row>
    <row r="17" spans="2:3" x14ac:dyDescent="0.2">
      <c r="B17" s="28" t="s">
        <v>1</v>
      </c>
      <c r="C17" s="19">
        <f>+SUM(C18:C20)</f>
        <v>6449981.5461402945</v>
      </c>
    </row>
    <row r="18" spans="2:3" x14ac:dyDescent="0.2">
      <c r="B18" s="29" t="s">
        <v>21</v>
      </c>
      <c r="C18" s="21">
        <v>1608399.2305393871</v>
      </c>
    </row>
    <row r="19" spans="2:3" x14ac:dyDescent="0.2">
      <c r="B19" s="29" t="s">
        <v>56</v>
      </c>
      <c r="C19" s="21">
        <v>2182019.1225024066</v>
      </c>
    </row>
    <row r="20" spans="2:3" x14ac:dyDescent="0.2">
      <c r="B20" s="29" t="s">
        <v>42</v>
      </c>
      <c r="C20" s="21">
        <v>2659563.1930985013</v>
      </c>
    </row>
    <row r="21" spans="2:3" x14ac:dyDescent="0.2">
      <c r="B21" s="28" t="s">
        <v>35</v>
      </c>
      <c r="C21" s="19">
        <f>+SUM(C22:C28)</f>
        <v>68775788.678330198</v>
      </c>
    </row>
    <row r="22" spans="2:3" x14ac:dyDescent="0.2">
      <c r="B22" s="29" t="s">
        <v>49</v>
      </c>
      <c r="C22" s="21">
        <v>1582331.9058158016</v>
      </c>
    </row>
    <row r="23" spans="2:3" x14ac:dyDescent="0.2">
      <c r="B23" s="29"/>
      <c r="C23" s="21">
        <v>1526316.854433456</v>
      </c>
    </row>
    <row r="24" spans="2:3" x14ac:dyDescent="0.2">
      <c r="B24" s="29" t="s">
        <v>94</v>
      </c>
      <c r="C24" s="21">
        <v>5436362.5016842242</v>
      </c>
    </row>
    <row r="25" spans="2:3" x14ac:dyDescent="0.2">
      <c r="B25" s="29" t="s">
        <v>58</v>
      </c>
      <c r="C25" s="21">
        <v>49856476.911712855</v>
      </c>
    </row>
    <row r="26" spans="2:3" x14ac:dyDescent="0.2">
      <c r="B26" s="29" t="s">
        <v>36</v>
      </c>
      <c r="C26" s="21">
        <v>4320959.211982036</v>
      </c>
    </row>
    <row r="27" spans="2:3" x14ac:dyDescent="0.2">
      <c r="B27" s="29" t="s">
        <v>95</v>
      </c>
      <c r="C27" s="21">
        <v>1415195.2039720858</v>
      </c>
    </row>
    <row r="28" spans="2:3" x14ac:dyDescent="0.2">
      <c r="B28" s="29" t="s">
        <v>57</v>
      </c>
      <c r="C28" s="21">
        <v>4638146.0887297373</v>
      </c>
    </row>
    <row r="29" spans="2:3" x14ac:dyDescent="0.2">
      <c r="B29" s="28" t="s">
        <v>26</v>
      </c>
      <c r="C29" s="19">
        <f>+SUM(C30:C36)</f>
        <v>30675541.593090855</v>
      </c>
    </row>
    <row r="30" spans="2:3" x14ac:dyDescent="0.2">
      <c r="B30" s="29" t="s">
        <v>96</v>
      </c>
      <c r="C30" s="21">
        <v>5019973.3896029126</v>
      </c>
    </row>
    <row r="31" spans="2:3" x14ac:dyDescent="0.2">
      <c r="B31" s="29" t="s">
        <v>97</v>
      </c>
      <c r="C31" s="21">
        <v>5453857.5248161927</v>
      </c>
    </row>
    <row r="32" spans="2:3" x14ac:dyDescent="0.2">
      <c r="B32" s="29" t="s">
        <v>98</v>
      </c>
      <c r="C32" s="21">
        <v>1038745.4723811736</v>
      </c>
    </row>
    <row r="33" spans="2:3" x14ac:dyDescent="0.2">
      <c r="B33" s="29" t="s">
        <v>99</v>
      </c>
      <c r="C33" s="21">
        <v>7750494.6456646118</v>
      </c>
    </row>
    <row r="34" spans="2:3" x14ac:dyDescent="0.2">
      <c r="B34" s="29" t="s">
        <v>39</v>
      </c>
      <c r="C34" s="21">
        <v>3967902.1297157449</v>
      </c>
    </row>
    <row r="35" spans="2:3" x14ac:dyDescent="0.2">
      <c r="B35" s="29" t="s">
        <v>100</v>
      </c>
      <c r="C35" s="21">
        <v>3025660.4977672864</v>
      </c>
    </row>
    <row r="36" spans="2:3" x14ac:dyDescent="0.2">
      <c r="B36" s="29" t="s">
        <v>59</v>
      </c>
      <c r="C36" s="21">
        <v>4418907.9331429321</v>
      </c>
    </row>
    <row r="37" spans="2:3" x14ac:dyDescent="0.2">
      <c r="B37" s="28" t="s">
        <v>27</v>
      </c>
      <c r="C37" s="19">
        <f>+SUM(C38:C39)</f>
        <v>4000956.9954566895</v>
      </c>
    </row>
    <row r="38" spans="2:3" x14ac:dyDescent="0.2">
      <c r="B38" s="29" t="s">
        <v>28</v>
      </c>
      <c r="C38" s="21">
        <v>1335357.7595579419</v>
      </c>
    </row>
    <row r="39" spans="2:3" x14ac:dyDescent="0.2">
      <c r="B39" s="29" t="s">
        <v>101</v>
      </c>
      <c r="C39" s="21">
        <v>2665599.2358987476</v>
      </c>
    </row>
    <row r="40" spans="2:3" x14ac:dyDescent="0.2">
      <c r="B40" s="28" t="s">
        <v>2</v>
      </c>
      <c r="C40" s="19">
        <f>+C41</f>
        <v>14663912.054138131</v>
      </c>
    </row>
    <row r="41" spans="2:3" ht="13.5" thickBot="1" x14ac:dyDescent="0.25">
      <c r="B41" s="29" t="s">
        <v>2</v>
      </c>
      <c r="C41" s="21">
        <v>14663912.054138131</v>
      </c>
    </row>
    <row r="42" spans="2:3" ht="13.5" thickBot="1" x14ac:dyDescent="0.25">
      <c r="B42" s="16" t="s">
        <v>4</v>
      </c>
      <c r="C42" s="17">
        <f>+C43+C47+C50+C55</f>
        <v>88795872.994868949</v>
      </c>
    </row>
    <row r="43" spans="2:3" x14ac:dyDescent="0.2">
      <c r="B43" s="28" t="s">
        <v>46</v>
      </c>
      <c r="C43" s="19">
        <f>+SUM(C44:C46)</f>
        <v>14439528.051189298</v>
      </c>
    </row>
    <row r="44" spans="2:3" x14ac:dyDescent="0.2">
      <c r="B44" s="29" t="s">
        <v>102</v>
      </c>
      <c r="C44" s="21">
        <v>3635882.7977780299</v>
      </c>
    </row>
    <row r="45" spans="2:3" x14ac:dyDescent="0.2">
      <c r="B45" s="29" t="s">
        <v>84</v>
      </c>
      <c r="C45" s="21">
        <v>5160454.4641382508</v>
      </c>
    </row>
    <row r="46" spans="2:3" x14ac:dyDescent="0.2">
      <c r="B46" s="29" t="s">
        <v>103</v>
      </c>
      <c r="C46" s="21">
        <v>5643190.789273018</v>
      </c>
    </row>
    <row r="47" spans="2:3" x14ac:dyDescent="0.2">
      <c r="B47" s="28" t="s">
        <v>75</v>
      </c>
      <c r="C47" s="19">
        <f>+SUM(C48:C49)</f>
        <v>3874695.7235792303</v>
      </c>
    </row>
    <row r="48" spans="2:3" x14ac:dyDescent="0.2">
      <c r="B48" s="29" t="s">
        <v>104</v>
      </c>
      <c r="C48" s="21">
        <v>2064756.5954824951</v>
      </c>
    </row>
    <row r="49" spans="2:3" x14ac:dyDescent="0.2">
      <c r="B49" s="29" t="s">
        <v>76</v>
      </c>
      <c r="C49" s="21">
        <v>1809939.1280967351</v>
      </c>
    </row>
    <row r="50" spans="2:3" x14ac:dyDescent="0.2">
      <c r="B50" s="28" t="s">
        <v>23</v>
      </c>
      <c r="C50" s="19">
        <f>+SUM(C51:C54)</f>
        <v>33114776.495469287</v>
      </c>
    </row>
    <row r="51" spans="2:3" x14ac:dyDescent="0.2">
      <c r="B51" s="29" t="s">
        <v>24</v>
      </c>
      <c r="C51" s="21">
        <v>11270643.766638275</v>
      </c>
    </row>
    <row r="52" spans="2:3" x14ac:dyDescent="0.2">
      <c r="B52" s="29" t="s">
        <v>45</v>
      </c>
      <c r="C52" s="21">
        <v>6548080.7160587469</v>
      </c>
    </row>
    <row r="53" spans="2:3" x14ac:dyDescent="0.2">
      <c r="B53" s="29" t="s">
        <v>25</v>
      </c>
      <c r="C53" s="21">
        <v>10120878.865234215</v>
      </c>
    </row>
    <row r="54" spans="2:3" x14ac:dyDescent="0.2">
      <c r="B54" s="29" t="s">
        <v>105</v>
      </c>
      <c r="C54" s="21">
        <v>5175173.147538051</v>
      </c>
    </row>
    <row r="55" spans="2:3" x14ac:dyDescent="0.2">
      <c r="B55" s="28" t="s">
        <v>5</v>
      </c>
      <c r="C55" s="19">
        <f>+SUM(C56:C60)</f>
        <v>37366872.724631131</v>
      </c>
    </row>
    <row r="56" spans="2:3" x14ac:dyDescent="0.2">
      <c r="B56" s="29" t="s">
        <v>48</v>
      </c>
      <c r="C56" s="21">
        <v>12655867.68179395</v>
      </c>
    </row>
    <row r="57" spans="2:3" x14ac:dyDescent="0.2">
      <c r="B57" s="29" t="s">
        <v>77</v>
      </c>
      <c r="C57" s="21">
        <v>13327030.583094444</v>
      </c>
    </row>
    <row r="58" spans="2:3" x14ac:dyDescent="0.2">
      <c r="B58" s="29" t="s">
        <v>106</v>
      </c>
      <c r="C58" s="21">
        <v>3039424.3368208278</v>
      </c>
    </row>
    <row r="59" spans="2:3" x14ac:dyDescent="0.2">
      <c r="B59" s="29" t="s">
        <v>85</v>
      </c>
      <c r="C59" s="21">
        <v>5319208.5961279217</v>
      </c>
    </row>
    <row r="60" spans="2:3" ht="13.5" thickBot="1" x14ac:dyDescent="0.25">
      <c r="B60" s="31" t="s">
        <v>78</v>
      </c>
      <c r="C60" s="32">
        <v>3025341.526793987</v>
      </c>
    </row>
    <row r="61" spans="2:3" ht="13.5" thickBot="1" x14ac:dyDescent="0.25">
      <c r="B61" s="16" t="s">
        <v>6</v>
      </c>
      <c r="C61" s="17">
        <f>+C62+C69+C74+C77+C79+C82+C87</f>
        <v>171648206.79362261</v>
      </c>
    </row>
    <row r="62" spans="2:3" x14ac:dyDescent="0.2">
      <c r="B62" s="28" t="s">
        <v>7</v>
      </c>
      <c r="C62" s="19">
        <f>+SUM(C63:C68)</f>
        <v>74867133.469149202</v>
      </c>
    </row>
    <row r="63" spans="2:3" x14ac:dyDescent="0.2">
      <c r="B63" s="29" t="s">
        <v>107</v>
      </c>
      <c r="C63" s="21">
        <v>1825527.9759699793</v>
      </c>
    </row>
    <row r="64" spans="2:3" x14ac:dyDescent="0.2">
      <c r="B64" s="29" t="s">
        <v>7</v>
      </c>
      <c r="C64" s="21">
        <v>10323613.944027051</v>
      </c>
    </row>
    <row r="65" spans="2:3" x14ac:dyDescent="0.2">
      <c r="B65" s="29" t="s">
        <v>17</v>
      </c>
      <c r="C65" s="21">
        <v>26907396.729153555</v>
      </c>
    </row>
    <row r="66" spans="2:3" x14ac:dyDescent="0.2">
      <c r="B66" s="29" t="s">
        <v>63</v>
      </c>
      <c r="C66" s="21">
        <v>23099738.403938901</v>
      </c>
    </row>
    <row r="67" spans="2:3" x14ac:dyDescent="0.2">
      <c r="B67" s="29" t="s">
        <v>64</v>
      </c>
      <c r="C67" s="21">
        <v>3857547.8359351703</v>
      </c>
    </row>
    <row r="68" spans="2:3" x14ac:dyDescent="0.2">
      <c r="B68" s="29" t="s">
        <v>108</v>
      </c>
      <c r="C68" s="21">
        <v>8853308.5801245477</v>
      </c>
    </row>
    <row r="69" spans="2:3" x14ac:dyDescent="0.2">
      <c r="B69" s="28" t="s">
        <v>67</v>
      </c>
      <c r="C69" s="19">
        <f>+SUM(C70:C73)</f>
        <v>19773639.591854297</v>
      </c>
    </row>
    <row r="70" spans="2:3" x14ac:dyDescent="0.2">
      <c r="B70" s="29" t="s">
        <v>69</v>
      </c>
      <c r="C70" s="21">
        <v>8615187.429385351</v>
      </c>
    </row>
    <row r="71" spans="2:3" x14ac:dyDescent="0.2">
      <c r="B71" s="29" t="s">
        <v>109</v>
      </c>
      <c r="C71" s="21">
        <v>1645530.1165031851</v>
      </c>
    </row>
    <row r="72" spans="2:3" x14ac:dyDescent="0.2">
      <c r="B72" s="29" t="s">
        <v>110</v>
      </c>
      <c r="C72" s="21">
        <v>6263758.411217019</v>
      </c>
    </row>
    <row r="73" spans="2:3" x14ac:dyDescent="0.2">
      <c r="B73" s="29" t="s">
        <v>68</v>
      </c>
      <c r="C73" s="21">
        <v>3249163.6347487429</v>
      </c>
    </row>
    <row r="74" spans="2:3" x14ac:dyDescent="0.2">
      <c r="B74" s="28" t="s">
        <v>52</v>
      </c>
      <c r="C74" s="19">
        <f>+SUM(C75:C76)</f>
        <v>20319932.526163496</v>
      </c>
    </row>
    <row r="75" spans="2:3" x14ac:dyDescent="0.2">
      <c r="B75" s="29" t="s">
        <v>52</v>
      </c>
      <c r="C75" s="21">
        <v>16708072.341140477</v>
      </c>
    </row>
    <row r="76" spans="2:3" x14ac:dyDescent="0.2">
      <c r="B76" s="29" t="s">
        <v>111</v>
      </c>
      <c r="C76" s="21">
        <v>3611860.1850230196</v>
      </c>
    </row>
    <row r="77" spans="2:3" x14ac:dyDescent="0.2">
      <c r="B77" s="28" t="s">
        <v>61</v>
      </c>
      <c r="C77" s="19">
        <f>+C78</f>
        <v>13699984.510433938</v>
      </c>
    </row>
    <row r="78" spans="2:3" x14ac:dyDescent="0.2">
      <c r="B78" s="29" t="s">
        <v>62</v>
      </c>
      <c r="C78" s="21">
        <v>13699984.510433938</v>
      </c>
    </row>
    <row r="79" spans="2:3" x14ac:dyDescent="0.2">
      <c r="B79" s="28" t="s">
        <v>65</v>
      </c>
      <c r="C79" s="19">
        <f>+SUM(C80:C81)</f>
        <v>9085142.9389855601</v>
      </c>
    </row>
    <row r="80" spans="2:3" x14ac:dyDescent="0.2">
      <c r="B80" s="29" t="s">
        <v>66</v>
      </c>
      <c r="C80" s="21">
        <v>6351894.9201813601</v>
      </c>
    </row>
    <row r="81" spans="2:3" x14ac:dyDescent="0.2">
      <c r="B81" s="29" t="s">
        <v>65</v>
      </c>
      <c r="C81" s="21">
        <v>2733248.0188042</v>
      </c>
    </row>
    <row r="82" spans="2:3" x14ac:dyDescent="0.2">
      <c r="B82" s="28" t="s">
        <v>8</v>
      </c>
      <c r="C82" s="19">
        <f>+SUM(C83:C86)</f>
        <v>25601732.75075309</v>
      </c>
    </row>
    <row r="83" spans="2:3" x14ac:dyDescent="0.2">
      <c r="B83" s="29" t="s">
        <v>112</v>
      </c>
      <c r="C83" s="21">
        <v>9466035.5143584125</v>
      </c>
    </row>
    <row r="84" spans="2:3" x14ac:dyDescent="0.2">
      <c r="B84" s="29" t="s">
        <v>53</v>
      </c>
      <c r="C84" s="21">
        <v>5240038.229518218</v>
      </c>
    </row>
    <row r="85" spans="2:3" x14ac:dyDescent="0.2">
      <c r="B85" s="29" t="s">
        <v>43</v>
      </c>
      <c r="C85" s="21">
        <v>3731127.9065248822</v>
      </c>
    </row>
    <row r="86" spans="2:3" x14ac:dyDescent="0.2">
      <c r="B86" s="29" t="s">
        <v>54</v>
      </c>
      <c r="C86" s="21">
        <v>7164531.1003515748</v>
      </c>
    </row>
    <row r="87" spans="2:3" x14ac:dyDescent="0.2">
      <c r="B87" s="28" t="s">
        <v>3</v>
      </c>
      <c r="C87" s="19">
        <f>+SUM(C88:C90)</f>
        <v>8300641.0062830579</v>
      </c>
    </row>
    <row r="88" spans="2:3" x14ac:dyDescent="0.2">
      <c r="B88" s="29" t="s">
        <v>22</v>
      </c>
      <c r="C88" s="21">
        <v>3823934.8560579638</v>
      </c>
    </row>
    <row r="89" spans="2:3" x14ac:dyDescent="0.2">
      <c r="B89" s="29" t="s">
        <v>113</v>
      </c>
      <c r="C89" s="21">
        <v>1349128.1052937605</v>
      </c>
    </row>
    <row r="90" spans="2:3" ht="13.5" thickBot="1" x14ac:dyDescent="0.25">
      <c r="B90" s="29" t="s">
        <v>3</v>
      </c>
      <c r="C90" s="21">
        <v>3127578.0449313335</v>
      </c>
    </row>
    <row r="91" spans="2:3" ht="13.5" thickBot="1" x14ac:dyDescent="0.25">
      <c r="B91" s="16" t="s">
        <v>9</v>
      </c>
      <c r="C91" s="17">
        <f>+C92+C95+C99+C102+C104+C110+C114+C116</f>
        <v>98158555.262887254</v>
      </c>
    </row>
    <row r="92" spans="2:3" x14ac:dyDescent="0.2">
      <c r="B92" s="33" t="s">
        <v>38</v>
      </c>
      <c r="C92" s="34">
        <f>+SUM(C93:C94)</f>
        <v>12242518.320393967</v>
      </c>
    </row>
    <row r="93" spans="2:3" x14ac:dyDescent="0.2">
      <c r="B93" s="29" t="s">
        <v>114</v>
      </c>
      <c r="C93" s="21">
        <v>8050577.7841231357</v>
      </c>
    </row>
    <row r="94" spans="2:3" x14ac:dyDescent="0.2">
      <c r="B94" s="29" t="s">
        <v>30</v>
      </c>
      <c r="C94" s="21">
        <v>4191940.5362708303</v>
      </c>
    </row>
    <row r="95" spans="2:3" x14ac:dyDescent="0.2">
      <c r="B95" s="28" t="s">
        <v>50</v>
      </c>
      <c r="C95" s="19">
        <f>+SUM(C96:C98)</f>
        <v>13042003.730190486</v>
      </c>
    </row>
    <row r="96" spans="2:3" x14ac:dyDescent="0.2">
      <c r="B96" s="29" t="s">
        <v>70</v>
      </c>
      <c r="C96" s="21">
        <v>1633007.4717155418</v>
      </c>
    </row>
    <row r="97" spans="2:3" x14ac:dyDescent="0.2">
      <c r="B97" s="29" t="s">
        <v>71</v>
      </c>
      <c r="C97" s="21">
        <v>724535.83789637918</v>
      </c>
    </row>
    <row r="98" spans="2:3" x14ac:dyDescent="0.2">
      <c r="B98" s="29" t="s">
        <v>51</v>
      </c>
      <c r="C98" s="21">
        <v>10684460.420578565</v>
      </c>
    </row>
    <row r="99" spans="2:3" x14ac:dyDescent="0.2">
      <c r="B99" s="28" t="s">
        <v>29</v>
      </c>
      <c r="C99" s="19">
        <f>+SUM(C100:C101)</f>
        <v>7260542.1331000486</v>
      </c>
    </row>
    <row r="100" spans="2:3" x14ac:dyDescent="0.2">
      <c r="B100" s="29" t="s">
        <v>74</v>
      </c>
      <c r="C100" s="21">
        <v>1813569.9932763791</v>
      </c>
    </row>
    <row r="101" spans="2:3" x14ac:dyDescent="0.2">
      <c r="B101" s="29" t="s">
        <v>41</v>
      </c>
      <c r="C101" s="21">
        <v>5446972.1398236696</v>
      </c>
    </row>
    <row r="102" spans="2:3" x14ac:dyDescent="0.2">
      <c r="B102" s="28" t="s">
        <v>72</v>
      </c>
      <c r="C102" s="19">
        <f>+C103</f>
        <v>4149677.2961815307</v>
      </c>
    </row>
    <row r="103" spans="2:3" x14ac:dyDescent="0.2">
      <c r="B103" s="29" t="s">
        <v>73</v>
      </c>
      <c r="C103" s="21">
        <v>4149677.2961815307</v>
      </c>
    </row>
    <row r="104" spans="2:3" x14ac:dyDescent="0.2">
      <c r="B104" s="28" t="s">
        <v>10</v>
      </c>
      <c r="C104" s="19">
        <f>+SUM(C105:C109)</f>
        <v>16671932.39850929</v>
      </c>
    </row>
    <row r="105" spans="2:3" x14ac:dyDescent="0.2">
      <c r="B105" s="29" t="s">
        <v>115</v>
      </c>
      <c r="C105" s="21">
        <v>1087974.9993088862</v>
      </c>
    </row>
    <row r="106" spans="2:3" x14ac:dyDescent="0.2">
      <c r="B106" s="29" t="s">
        <v>10</v>
      </c>
      <c r="C106" s="21">
        <v>7018257.8355992679</v>
      </c>
    </row>
    <row r="107" spans="2:3" x14ac:dyDescent="0.2">
      <c r="B107" s="29" t="s">
        <v>116</v>
      </c>
      <c r="C107" s="21">
        <v>1452714.2373000069</v>
      </c>
    </row>
    <row r="108" spans="2:3" x14ac:dyDescent="0.2">
      <c r="B108" s="29" t="s">
        <v>44</v>
      </c>
      <c r="C108" s="21">
        <v>4050938.995144974</v>
      </c>
    </row>
    <row r="109" spans="2:3" x14ac:dyDescent="0.2">
      <c r="B109" s="36" t="s">
        <v>117</v>
      </c>
      <c r="C109" s="37">
        <v>3062046.3311561546</v>
      </c>
    </row>
    <row r="110" spans="2:3" x14ac:dyDescent="0.2">
      <c r="B110" s="38" t="s">
        <v>11</v>
      </c>
      <c r="C110" s="39">
        <f>+SUM(C111:C113)</f>
        <v>20470395.286174208</v>
      </c>
    </row>
    <row r="111" spans="2:3" x14ac:dyDescent="0.2">
      <c r="B111" s="29" t="s">
        <v>118</v>
      </c>
      <c r="C111" s="21">
        <v>5647016.6849849746</v>
      </c>
    </row>
    <row r="112" spans="2:3" x14ac:dyDescent="0.2">
      <c r="B112" s="29" t="s">
        <v>11</v>
      </c>
      <c r="C112" s="21">
        <v>12903583.581677927</v>
      </c>
    </row>
    <row r="113" spans="2:3" x14ac:dyDescent="0.2">
      <c r="B113" s="29" t="s">
        <v>119</v>
      </c>
      <c r="C113" s="21">
        <v>1919795.0195113041</v>
      </c>
    </row>
    <row r="114" spans="2:3" x14ac:dyDescent="0.2">
      <c r="B114" s="28" t="s">
        <v>47</v>
      </c>
      <c r="C114" s="19">
        <f>+C115</f>
        <v>2301012.5340387737</v>
      </c>
    </row>
    <row r="115" spans="2:3" x14ac:dyDescent="0.2">
      <c r="B115" s="29" t="s">
        <v>47</v>
      </c>
      <c r="C115" s="21">
        <v>2301012.5340387737</v>
      </c>
    </row>
    <row r="116" spans="2:3" x14ac:dyDescent="0.2">
      <c r="B116" s="28" t="s">
        <v>12</v>
      </c>
      <c r="C116" s="19">
        <f>+SUM(C117:C124)</f>
        <v>22020473.564298958</v>
      </c>
    </row>
    <row r="117" spans="2:3" x14ac:dyDescent="0.2">
      <c r="B117" s="29" t="s">
        <v>90</v>
      </c>
      <c r="C117" s="21">
        <v>4984790.6593595743</v>
      </c>
    </row>
    <row r="118" spans="2:3" x14ac:dyDescent="0.2">
      <c r="B118" s="29" t="s">
        <v>120</v>
      </c>
      <c r="C118" s="21">
        <v>2448445.9605750027</v>
      </c>
    </row>
    <row r="119" spans="2:3" x14ac:dyDescent="0.2">
      <c r="B119" s="29" t="s">
        <v>121</v>
      </c>
      <c r="C119" s="21">
        <v>5196421.407901397</v>
      </c>
    </row>
    <row r="120" spans="2:3" x14ac:dyDescent="0.2">
      <c r="B120" s="29" t="s">
        <v>122</v>
      </c>
      <c r="C120" s="21">
        <v>1613660.9658934602</v>
      </c>
    </row>
    <row r="121" spans="2:3" x14ac:dyDescent="0.2">
      <c r="B121" s="29" t="s">
        <v>123</v>
      </c>
      <c r="C121" s="21">
        <v>2922512.1981677827</v>
      </c>
    </row>
    <row r="122" spans="2:3" x14ac:dyDescent="0.2">
      <c r="B122" s="29" t="s">
        <v>40</v>
      </c>
      <c r="C122" s="21">
        <v>1592931.9578794795</v>
      </c>
    </row>
    <row r="123" spans="2:3" x14ac:dyDescent="0.2">
      <c r="B123" s="29" t="s">
        <v>12</v>
      </c>
      <c r="C123" s="21">
        <v>1370685.8572088394</v>
      </c>
    </row>
    <row r="124" spans="2:3" ht="13.5" thickBot="1" x14ac:dyDescent="0.25">
      <c r="B124" s="29" t="s">
        <v>124</v>
      </c>
      <c r="C124" s="21">
        <v>1891024.5573134217</v>
      </c>
    </row>
    <row r="125" spans="2:3" ht="13.5" thickBot="1" x14ac:dyDescent="0.25">
      <c r="B125" s="16" t="s">
        <v>13</v>
      </c>
      <c r="C125" s="5">
        <f>+C126+C128+C134+C136+C140</f>
        <v>53498855.648002803</v>
      </c>
    </row>
    <row r="126" spans="2:3" x14ac:dyDescent="0.2">
      <c r="B126" s="28" t="s">
        <v>31</v>
      </c>
      <c r="C126" s="19">
        <f>+C127</f>
        <v>3818997.5621933476</v>
      </c>
    </row>
    <row r="127" spans="2:3" x14ac:dyDescent="0.2">
      <c r="B127" s="29" t="s">
        <v>31</v>
      </c>
      <c r="C127" s="21">
        <v>3818997.5621933476</v>
      </c>
    </row>
    <row r="128" spans="2:3" x14ac:dyDescent="0.2">
      <c r="B128" s="28" t="s">
        <v>14</v>
      </c>
      <c r="C128" s="19">
        <f>+SUM(C129:C133)</f>
        <v>22163746.82075252</v>
      </c>
    </row>
    <row r="129" spans="2:3" x14ac:dyDescent="0.2">
      <c r="B129" s="29" t="s">
        <v>125</v>
      </c>
      <c r="C129" s="21">
        <v>3142238.012552755</v>
      </c>
    </row>
    <row r="130" spans="2:3" x14ac:dyDescent="0.2">
      <c r="B130" s="29" t="s">
        <v>16</v>
      </c>
      <c r="C130" s="21">
        <v>4055367.5224367217</v>
      </c>
    </row>
    <row r="131" spans="2:3" x14ac:dyDescent="0.2">
      <c r="B131" s="29" t="s">
        <v>126</v>
      </c>
      <c r="C131" s="21">
        <v>2675104.2612001561</v>
      </c>
    </row>
    <row r="132" spans="2:3" x14ac:dyDescent="0.2">
      <c r="B132" s="29" t="s">
        <v>32</v>
      </c>
      <c r="C132" s="21">
        <v>11671352.392116653</v>
      </c>
    </row>
    <row r="133" spans="2:3" x14ac:dyDescent="0.2">
      <c r="B133" s="29" t="s">
        <v>91</v>
      </c>
      <c r="C133" s="21">
        <v>619684.63244623435</v>
      </c>
    </row>
    <row r="134" spans="2:3" x14ac:dyDescent="0.2">
      <c r="B134" s="28" t="s">
        <v>81</v>
      </c>
      <c r="C134" s="19">
        <f>+C135</f>
        <v>513228.64379669132</v>
      </c>
    </row>
    <row r="135" spans="2:3" x14ac:dyDescent="0.2">
      <c r="B135" s="29" t="s">
        <v>86</v>
      </c>
      <c r="C135" s="21">
        <v>513228.64379669132</v>
      </c>
    </row>
    <row r="136" spans="2:3" x14ac:dyDescent="0.2">
      <c r="B136" s="28" t="s">
        <v>55</v>
      </c>
      <c r="C136" s="19">
        <f>+SUM(C137:C139)</f>
        <v>24882456.752260238</v>
      </c>
    </row>
    <row r="137" spans="2:3" x14ac:dyDescent="0.2">
      <c r="B137" s="29" t="s">
        <v>88</v>
      </c>
      <c r="C137" s="21">
        <v>3218313.8688160251</v>
      </c>
    </row>
    <row r="138" spans="2:3" x14ac:dyDescent="0.2">
      <c r="B138" s="29" t="s">
        <v>80</v>
      </c>
      <c r="C138" s="21">
        <v>3976599.1798246196</v>
      </c>
    </row>
    <row r="139" spans="2:3" x14ac:dyDescent="0.2">
      <c r="B139" s="29" t="s">
        <v>79</v>
      </c>
      <c r="C139" s="21">
        <v>17687543.703619592</v>
      </c>
    </row>
    <row r="140" spans="2:3" x14ac:dyDescent="0.2">
      <c r="B140" s="28" t="s">
        <v>33</v>
      </c>
      <c r="C140" s="19">
        <f>+C141</f>
        <v>2120425.8689999999</v>
      </c>
    </row>
    <row r="141" spans="2:3" ht="13.5" thickBot="1" x14ac:dyDescent="0.25">
      <c r="B141" s="29" t="s">
        <v>34</v>
      </c>
      <c r="C141" s="21">
        <v>2120425.8689999999</v>
      </c>
    </row>
    <row r="142" spans="2:3" ht="13.5" thickBot="1" x14ac:dyDescent="0.25">
      <c r="B142" s="16" t="s">
        <v>82</v>
      </c>
      <c r="C142" s="5">
        <v>846516.39590243774</v>
      </c>
    </row>
    <row r="143" spans="2:3" ht="13.5" thickBot="1" x14ac:dyDescent="0.25">
      <c r="B143" s="23" t="s">
        <v>19</v>
      </c>
      <c r="C143" s="5">
        <f>+C12+C42+C61+C91+C125+C142</f>
        <v>544981752.08420539</v>
      </c>
    </row>
    <row r="144" spans="2:3" ht="13.5" thickBot="1" x14ac:dyDescent="0.25">
      <c r="B144" s="30" t="s">
        <v>18</v>
      </c>
      <c r="C144" s="7">
        <v>0</v>
      </c>
    </row>
    <row r="145" spans="2:3" ht="13.5" thickBot="1" x14ac:dyDescent="0.25">
      <c r="B145" s="23" t="s">
        <v>20</v>
      </c>
      <c r="C145" s="6">
        <f>+C143+C144</f>
        <v>544981752.08420539</v>
      </c>
    </row>
    <row r="150" spans="2:3" x14ac:dyDescent="0.2">
      <c r="B150" s="35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5" orientation="portrait" r:id="rId1"/>
  <headerFooter>
    <oddFooter>&amp;R&amp;P/&amp;N</oddFooter>
  </headerFooter>
  <rowBreaks count="2" manualBreakCount="2">
    <brk id="60" min="1" max="2" man="1"/>
    <brk id="109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6"/>
    </row>
    <row r="5" spans="1:5" ht="15" customHeight="1" x14ac:dyDescent="0.2">
      <c r="B5" s="65" t="s">
        <v>87</v>
      </c>
      <c r="C5" s="65"/>
    </row>
    <row r="6" spans="1:5" ht="7.5" customHeight="1" x14ac:dyDescent="0.25">
      <c r="B6" s="11"/>
      <c r="C6" s="11"/>
    </row>
    <row r="7" spans="1:5" x14ac:dyDescent="0.2">
      <c r="B7" s="67" t="s">
        <v>127</v>
      </c>
      <c r="C7" s="67"/>
    </row>
    <row r="8" spans="1:5" ht="7.5" customHeight="1" x14ac:dyDescent="0.2">
      <c r="B8" s="12"/>
      <c r="C8" s="12"/>
    </row>
    <row r="9" spans="1:5" x14ac:dyDescent="0.2">
      <c r="B9" s="68" t="s">
        <v>130</v>
      </c>
      <c r="C9" s="68"/>
    </row>
    <row r="10" spans="1:5" ht="7.5" customHeight="1" thickBot="1" x14ac:dyDescent="0.25">
      <c r="B10" s="66"/>
      <c r="C10" s="66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+C13+C15+C17+C20+C26+C32+C34</f>
        <v>5629672.9999999991</v>
      </c>
      <c r="E12"/>
    </row>
    <row r="13" spans="1:5" x14ac:dyDescent="0.2">
      <c r="B13" s="22" t="s">
        <v>60</v>
      </c>
      <c r="C13" s="19">
        <f>+C14</f>
        <v>238585.91999999998</v>
      </c>
      <c r="E13"/>
    </row>
    <row r="14" spans="1:5" x14ac:dyDescent="0.2">
      <c r="B14" s="29" t="s">
        <v>60</v>
      </c>
      <c r="C14" s="21">
        <v>238585.91999999998</v>
      </c>
      <c r="E14"/>
    </row>
    <row r="15" spans="1:5" x14ac:dyDescent="0.2">
      <c r="B15" s="22" t="s">
        <v>83</v>
      </c>
      <c r="C15" s="19">
        <f>+C16</f>
        <v>640180.04000000015</v>
      </c>
      <c r="E15"/>
    </row>
    <row r="16" spans="1:5" x14ac:dyDescent="0.2">
      <c r="B16" s="29" t="s">
        <v>83</v>
      </c>
      <c r="C16" s="21">
        <v>640180.04000000015</v>
      </c>
      <c r="E16"/>
    </row>
    <row r="17" spans="2:5" x14ac:dyDescent="0.2">
      <c r="B17" s="22" t="s">
        <v>1</v>
      </c>
      <c r="C17" s="19">
        <f>+SUM(C18:C19)</f>
        <v>328877.80000000005</v>
      </c>
      <c r="E17"/>
    </row>
    <row r="18" spans="2:5" x14ac:dyDescent="0.2">
      <c r="B18" s="29" t="s">
        <v>56</v>
      </c>
      <c r="C18" s="21">
        <v>304292.80000000005</v>
      </c>
      <c r="E18"/>
    </row>
    <row r="19" spans="2:5" x14ac:dyDescent="0.2">
      <c r="B19" s="29" t="s">
        <v>42</v>
      </c>
      <c r="C19" s="21">
        <v>24585</v>
      </c>
      <c r="E19"/>
    </row>
    <row r="20" spans="2:5" x14ac:dyDescent="0.2">
      <c r="B20" s="22" t="s">
        <v>35</v>
      </c>
      <c r="C20" s="19">
        <f>SUM(C21:C25)</f>
        <v>2241327.54</v>
      </c>
      <c r="E20"/>
    </row>
    <row r="21" spans="2:5" x14ac:dyDescent="0.2">
      <c r="B21" s="29" t="s">
        <v>49</v>
      </c>
      <c r="C21" s="21">
        <v>569635.64999999979</v>
      </c>
      <c r="E21"/>
    </row>
    <row r="22" spans="2:5" x14ac:dyDescent="0.2">
      <c r="B22" s="29" t="s">
        <v>94</v>
      </c>
      <c r="C22" s="21">
        <v>211940.01</v>
      </c>
      <c r="E22"/>
    </row>
    <row r="23" spans="2:5" x14ac:dyDescent="0.2">
      <c r="B23" s="29" t="s">
        <v>58</v>
      </c>
      <c r="C23" s="21">
        <v>400761.32999999996</v>
      </c>
      <c r="E23"/>
    </row>
    <row r="24" spans="2:5" x14ac:dyDescent="0.2">
      <c r="B24" s="29" t="s">
        <v>36</v>
      </c>
      <c r="C24" s="21">
        <v>480032.64000000013</v>
      </c>
      <c r="E24"/>
    </row>
    <row r="25" spans="2:5" x14ac:dyDescent="0.2">
      <c r="B25" s="29" t="s">
        <v>57</v>
      </c>
      <c r="C25" s="21">
        <v>578957.91</v>
      </c>
      <c r="E25"/>
    </row>
    <row r="26" spans="2:5" x14ac:dyDescent="0.2">
      <c r="B26" s="22" t="s">
        <v>26</v>
      </c>
      <c r="C26" s="19">
        <f>SUM(C27:C31)</f>
        <v>938311.36999999988</v>
      </c>
      <c r="E26"/>
    </row>
    <row r="27" spans="2:5" x14ac:dyDescent="0.2">
      <c r="B27" s="29" t="s">
        <v>96</v>
      </c>
      <c r="C27" s="21">
        <v>86664.26</v>
      </c>
      <c r="E27"/>
    </row>
    <row r="28" spans="2:5" x14ac:dyDescent="0.2">
      <c r="B28" s="29" t="s">
        <v>99</v>
      </c>
      <c r="C28" s="21">
        <v>99976.879999999976</v>
      </c>
      <c r="E28"/>
    </row>
    <row r="29" spans="2:5" x14ac:dyDescent="0.2">
      <c r="B29" s="29" t="s">
        <v>39</v>
      </c>
      <c r="C29" s="21">
        <v>677435.32</v>
      </c>
    </row>
    <row r="30" spans="2:5" x14ac:dyDescent="0.2">
      <c r="B30" s="29" t="s">
        <v>100</v>
      </c>
      <c r="C30" s="21">
        <v>1333.33</v>
      </c>
    </row>
    <row r="31" spans="2:5" x14ac:dyDescent="0.2">
      <c r="B31" s="29" t="s">
        <v>59</v>
      </c>
      <c r="C31" s="21">
        <v>72901.58</v>
      </c>
    </row>
    <row r="32" spans="2:5" x14ac:dyDescent="0.2">
      <c r="B32" s="22" t="s">
        <v>27</v>
      </c>
      <c r="C32" s="19">
        <f>+C33</f>
        <v>534693.85000000009</v>
      </c>
    </row>
    <row r="33" spans="2:3" x14ac:dyDescent="0.2">
      <c r="B33" s="29" t="s">
        <v>101</v>
      </c>
      <c r="C33" s="21">
        <v>534693.85000000009</v>
      </c>
    </row>
    <row r="34" spans="2:3" x14ac:dyDescent="0.2">
      <c r="B34" s="22" t="s">
        <v>2</v>
      </c>
      <c r="C34" s="19">
        <f>+C35</f>
        <v>707696.47999999986</v>
      </c>
    </row>
    <row r="35" spans="2:3" ht="13.5" thickBot="1" x14ac:dyDescent="0.25">
      <c r="B35" s="29" t="s">
        <v>2</v>
      </c>
      <c r="C35" s="21">
        <v>707696.47999999986</v>
      </c>
    </row>
    <row r="36" spans="2:3" ht="13.5" thickBot="1" x14ac:dyDescent="0.25">
      <c r="B36" s="16" t="s">
        <v>4</v>
      </c>
      <c r="C36" s="17">
        <f>+C37+C40+C43+C47</f>
        <v>12832702.930000007</v>
      </c>
    </row>
    <row r="37" spans="2:3" x14ac:dyDescent="0.2">
      <c r="B37" s="18" t="s">
        <v>46</v>
      </c>
      <c r="C37" s="34">
        <f>SUM(C38:C39)</f>
        <v>2352285.4199999995</v>
      </c>
    </row>
    <row r="38" spans="2:3" x14ac:dyDescent="0.2">
      <c r="B38" s="29" t="s">
        <v>102</v>
      </c>
      <c r="C38" s="21">
        <v>11555.55</v>
      </c>
    </row>
    <row r="39" spans="2:3" x14ac:dyDescent="0.2">
      <c r="B39" s="29" t="s">
        <v>84</v>
      </c>
      <c r="C39" s="21">
        <v>2340729.8699999996</v>
      </c>
    </row>
    <row r="40" spans="2:3" x14ac:dyDescent="0.2">
      <c r="B40" s="22" t="s">
        <v>75</v>
      </c>
      <c r="C40" s="19">
        <f>SUM(C41:C42)</f>
        <v>366039.75000000006</v>
      </c>
    </row>
    <row r="41" spans="2:3" x14ac:dyDescent="0.2">
      <c r="B41" s="29" t="s">
        <v>104</v>
      </c>
      <c r="C41" s="21">
        <v>83005.040000000023</v>
      </c>
    </row>
    <row r="42" spans="2:3" x14ac:dyDescent="0.2">
      <c r="B42" s="29" t="s">
        <v>76</v>
      </c>
      <c r="C42" s="21">
        <v>283034.71000000002</v>
      </c>
    </row>
    <row r="43" spans="2:3" x14ac:dyDescent="0.2">
      <c r="B43" s="22" t="s">
        <v>23</v>
      </c>
      <c r="C43" s="19">
        <f>SUM(C44:C46)</f>
        <v>6530974.9600000065</v>
      </c>
    </row>
    <row r="44" spans="2:3" x14ac:dyDescent="0.2">
      <c r="B44" s="29" t="s">
        <v>24</v>
      </c>
      <c r="C44" s="21">
        <v>5615223.5800000066</v>
      </c>
    </row>
    <row r="45" spans="2:3" x14ac:dyDescent="0.2">
      <c r="B45" s="29" t="s">
        <v>45</v>
      </c>
      <c r="C45" s="21">
        <v>530693.57999999984</v>
      </c>
    </row>
    <row r="46" spans="2:3" x14ac:dyDescent="0.2">
      <c r="B46" s="29" t="s">
        <v>25</v>
      </c>
      <c r="C46" s="21">
        <v>385057.8</v>
      </c>
    </row>
    <row r="47" spans="2:3" x14ac:dyDescent="0.2">
      <c r="B47" s="22" t="s">
        <v>5</v>
      </c>
      <c r="C47" s="19">
        <f>SUM(C48:C51)</f>
        <v>3583402.8</v>
      </c>
    </row>
    <row r="48" spans="2:3" x14ac:dyDescent="0.2">
      <c r="B48" s="29" t="s">
        <v>48</v>
      </c>
      <c r="C48" s="21">
        <v>1105057.08</v>
      </c>
    </row>
    <row r="49" spans="2:3" x14ac:dyDescent="0.2">
      <c r="B49" s="29" t="s">
        <v>77</v>
      </c>
      <c r="C49" s="21">
        <v>471168.46000000008</v>
      </c>
    </row>
    <row r="50" spans="2:3" x14ac:dyDescent="0.2">
      <c r="B50" s="29" t="s">
        <v>85</v>
      </c>
      <c r="C50" s="21">
        <v>1542123.7699999998</v>
      </c>
    </row>
    <row r="51" spans="2:3" ht="13.5" thickBot="1" x14ac:dyDescent="0.25">
      <c r="B51" s="31" t="s">
        <v>78</v>
      </c>
      <c r="C51" s="32">
        <v>465053.49000000005</v>
      </c>
    </row>
    <row r="52" spans="2:3" ht="13.5" thickBot="1" x14ac:dyDescent="0.25">
      <c r="B52" s="16" t="s">
        <v>6</v>
      </c>
      <c r="C52" s="17">
        <f>+C53+C60+C65+C67+C69+C72+C76</f>
        <v>12917614.849999998</v>
      </c>
    </row>
    <row r="53" spans="2:3" x14ac:dyDescent="0.2">
      <c r="B53" s="18" t="s">
        <v>7</v>
      </c>
      <c r="C53" s="34">
        <f>SUM(C54:C59)</f>
        <v>4246628.33</v>
      </c>
    </row>
    <row r="54" spans="2:3" x14ac:dyDescent="0.2">
      <c r="B54" s="29" t="s">
        <v>107</v>
      </c>
      <c r="C54" s="21">
        <v>123103.01</v>
      </c>
    </row>
    <row r="55" spans="2:3" x14ac:dyDescent="0.2">
      <c r="B55" s="29" t="s">
        <v>7</v>
      </c>
      <c r="C55" s="21">
        <v>211198.61999999997</v>
      </c>
    </row>
    <row r="56" spans="2:3" x14ac:dyDescent="0.2">
      <c r="B56" s="29" t="s">
        <v>17</v>
      </c>
      <c r="C56" s="21">
        <v>1933437.7100000007</v>
      </c>
    </row>
    <row r="57" spans="2:3" x14ac:dyDescent="0.2">
      <c r="B57" s="29" t="s">
        <v>63</v>
      </c>
      <c r="C57" s="21">
        <v>948117.72</v>
      </c>
    </row>
    <row r="58" spans="2:3" x14ac:dyDescent="0.2">
      <c r="B58" s="29" t="s">
        <v>64</v>
      </c>
      <c r="C58" s="21">
        <v>722656.60999999952</v>
      </c>
    </row>
    <row r="59" spans="2:3" x14ac:dyDescent="0.2">
      <c r="B59" s="29" t="s">
        <v>108</v>
      </c>
      <c r="C59" s="21">
        <v>308114.65999999997</v>
      </c>
    </row>
    <row r="60" spans="2:3" x14ac:dyDescent="0.2">
      <c r="B60" s="22" t="s">
        <v>67</v>
      </c>
      <c r="C60" s="19">
        <f>SUM(C61:C64)</f>
        <v>452700.41000000009</v>
      </c>
    </row>
    <row r="61" spans="2:3" x14ac:dyDescent="0.2">
      <c r="B61" s="29" t="s">
        <v>69</v>
      </c>
      <c r="C61" s="21">
        <v>57012.43</v>
      </c>
    </row>
    <row r="62" spans="2:3" x14ac:dyDescent="0.2">
      <c r="B62" s="29" t="s">
        <v>109</v>
      </c>
      <c r="C62" s="21">
        <v>289791.16000000009</v>
      </c>
    </row>
    <row r="63" spans="2:3" x14ac:dyDescent="0.2">
      <c r="B63" s="29" t="s">
        <v>110</v>
      </c>
      <c r="C63" s="21">
        <v>24521.950000000004</v>
      </c>
    </row>
    <row r="64" spans="2:3" x14ac:dyDescent="0.2">
      <c r="B64" s="29" t="s">
        <v>68</v>
      </c>
      <c r="C64" s="21">
        <v>81374.87</v>
      </c>
    </row>
    <row r="65" spans="2:3" x14ac:dyDescent="0.2">
      <c r="B65" s="22" t="s">
        <v>52</v>
      </c>
      <c r="C65" s="19">
        <f>+C66</f>
        <v>3005902.9999999986</v>
      </c>
    </row>
    <row r="66" spans="2:3" x14ac:dyDescent="0.2">
      <c r="B66" s="29" t="s">
        <v>52</v>
      </c>
      <c r="C66" s="21">
        <v>3005902.9999999986</v>
      </c>
    </row>
    <row r="67" spans="2:3" x14ac:dyDescent="0.2">
      <c r="B67" s="22" t="s">
        <v>61</v>
      </c>
      <c r="C67" s="19">
        <f>+C68</f>
        <v>253833.32999999996</v>
      </c>
    </row>
    <row r="68" spans="2:3" x14ac:dyDescent="0.2">
      <c r="B68" s="29" t="s">
        <v>62</v>
      </c>
      <c r="C68" s="21">
        <v>253833.32999999996</v>
      </c>
    </row>
    <row r="69" spans="2:3" x14ac:dyDescent="0.2">
      <c r="B69" s="22" t="s">
        <v>65</v>
      </c>
      <c r="C69" s="19">
        <f>SUM(C70:C71)</f>
        <v>522777.8600000001</v>
      </c>
    </row>
    <row r="70" spans="2:3" x14ac:dyDescent="0.2">
      <c r="B70" s="29" t="s">
        <v>66</v>
      </c>
      <c r="C70" s="21">
        <v>71553.660000000018</v>
      </c>
    </row>
    <row r="71" spans="2:3" x14ac:dyDescent="0.2">
      <c r="B71" s="29" t="s">
        <v>65</v>
      </c>
      <c r="C71" s="21">
        <v>451224.20000000007</v>
      </c>
    </row>
    <row r="72" spans="2:3" x14ac:dyDescent="0.2">
      <c r="B72" s="22" t="s">
        <v>8</v>
      </c>
      <c r="C72" s="19">
        <f>SUM(C73:C75)</f>
        <v>1686829.65</v>
      </c>
    </row>
    <row r="73" spans="2:3" x14ac:dyDescent="0.2">
      <c r="B73" s="29" t="s">
        <v>112</v>
      </c>
      <c r="C73" s="21">
        <v>73974.880000000005</v>
      </c>
    </row>
    <row r="74" spans="2:3" x14ac:dyDescent="0.2">
      <c r="B74" s="29" t="s">
        <v>43</v>
      </c>
      <c r="C74" s="21">
        <v>419569.40999999986</v>
      </c>
    </row>
    <row r="75" spans="2:3" x14ac:dyDescent="0.2">
      <c r="B75" s="29" t="s">
        <v>54</v>
      </c>
      <c r="C75" s="21">
        <v>1193285.3600000001</v>
      </c>
    </row>
    <row r="76" spans="2:3" x14ac:dyDescent="0.2">
      <c r="B76" s="22" t="s">
        <v>3</v>
      </c>
      <c r="C76" s="19">
        <f>SUM(C77:C79)</f>
        <v>2748942.2699999991</v>
      </c>
    </row>
    <row r="77" spans="2:3" x14ac:dyDescent="0.2">
      <c r="B77" s="29" t="s">
        <v>22</v>
      </c>
      <c r="C77" s="21">
        <v>989416.52000000048</v>
      </c>
    </row>
    <row r="78" spans="2:3" x14ac:dyDescent="0.2">
      <c r="B78" s="29" t="s">
        <v>113</v>
      </c>
      <c r="C78" s="21">
        <v>1171272.6299999985</v>
      </c>
    </row>
    <row r="79" spans="2:3" ht="13.5" thickBot="1" x14ac:dyDescent="0.25">
      <c r="B79" s="31" t="s">
        <v>3</v>
      </c>
      <c r="C79" s="32">
        <v>588253.12000000023</v>
      </c>
    </row>
    <row r="80" spans="2:3" ht="13.5" thickBot="1" x14ac:dyDescent="0.25">
      <c r="B80" s="16" t="s">
        <v>9</v>
      </c>
      <c r="C80" s="17">
        <f>+C81+C84+C87+C90+C92+C97+C100</f>
        <v>3108136.5700000008</v>
      </c>
    </row>
    <row r="81" spans="2:3" x14ac:dyDescent="0.2">
      <c r="B81" s="22" t="s">
        <v>38</v>
      </c>
      <c r="C81" s="19">
        <f>+SUM(C82:C83)</f>
        <v>645188.27999999991</v>
      </c>
    </row>
    <row r="82" spans="2:3" x14ac:dyDescent="0.2">
      <c r="B82" s="29" t="s">
        <v>114</v>
      </c>
      <c r="C82" s="21">
        <v>17042.739999999998</v>
      </c>
    </row>
    <row r="83" spans="2:3" x14ac:dyDescent="0.2">
      <c r="B83" s="29" t="s">
        <v>30</v>
      </c>
      <c r="C83" s="21">
        <v>628145.53999999992</v>
      </c>
    </row>
    <row r="84" spans="2:3" x14ac:dyDescent="0.2">
      <c r="B84" s="22" t="s">
        <v>50</v>
      </c>
      <c r="C84" s="19">
        <f>SUM(C85:C86)</f>
        <v>344975.68999999994</v>
      </c>
    </row>
    <row r="85" spans="2:3" x14ac:dyDescent="0.2">
      <c r="B85" s="29" t="s">
        <v>70</v>
      </c>
      <c r="C85" s="21">
        <v>201692.16</v>
      </c>
    </row>
    <row r="86" spans="2:3" x14ac:dyDescent="0.2">
      <c r="B86" s="29" t="s">
        <v>71</v>
      </c>
      <c r="C86" s="21">
        <v>143283.52999999997</v>
      </c>
    </row>
    <row r="87" spans="2:3" x14ac:dyDescent="0.2">
      <c r="B87" s="22" t="s">
        <v>29</v>
      </c>
      <c r="C87" s="19">
        <f>SUM(C88:C89)</f>
        <v>643797.81000000052</v>
      </c>
    </row>
    <row r="88" spans="2:3" x14ac:dyDescent="0.2">
      <c r="B88" s="29" t="s">
        <v>74</v>
      </c>
      <c r="C88" s="21">
        <v>35778.730000000003</v>
      </c>
    </row>
    <row r="89" spans="2:3" x14ac:dyDescent="0.2">
      <c r="B89" s="29" t="s">
        <v>41</v>
      </c>
      <c r="C89" s="21">
        <v>608019.08000000054</v>
      </c>
    </row>
    <row r="90" spans="2:3" x14ac:dyDescent="0.2">
      <c r="B90" s="22" t="s">
        <v>72</v>
      </c>
      <c r="C90" s="19">
        <f>+C91</f>
        <v>452369.25000000035</v>
      </c>
    </row>
    <row r="91" spans="2:3" x14ac:dyDescent="0.2">
      <c r="B91" s="29" t="s">
        <v>73</v>
      </c>
      <c r="C91" s="21">
        <v>452369.25000000035</v>
      </c>
    </row>
    <row r="92" spans="2:3" x14ac:dyDescent="0.2">
      <c r="B92" s="22" t="s">
        <v>10</v>
      </c>
      <c r="C92" s="19">
        <f>SUM(C93:C96)</f>
        <v>431791.32000000007</v>
      </c>
    </row>
    <row r="93" spans="2:3" x14ac:dyDescent="0.2">
      <c r="B93" s="29" t="s">
        <v>115</v>
      </c>
      <c r="C93" s="21">
        <v>28450.11</v>
      </c>
    </row>
    <row r="94" spans="2:3" x14ac:dyDescent="0.2">
      <c r="B94" s="29" t="s">
        <v>10</v>
      </c>
      <c r="C94" s="21">
        <v>252665.74000000008</v>
      </c>
    </row>
    <row r="95" spans="2:3" x14ac:dyDescent="0.2">
      <c r="B95" s="29" t="s">
        <v>116</v>
      </c>
      <c r="C95" s="21">
        <v>10726.609999999999</v>
      </c>
    </row>
    <row r="96" spans="2:3" x14ac:dyDescent="0.2">
      <c r="B96" s="29" t="s">
        <v>44</v>
      </c>
      <c r="C96" s="21">
        <v>139948.86000000002</v>
      </c>
    </row>
    <row r="97" spans="2:3" x14ac:dyDescent="0.2">
      <c r="B97" s="22" t="s">
        <v>11</v>
      </c>
      <c r="C97" s="19">
        <f>SUM(C98:C99)</f>
        <v>69158.69</v>
      </c>
    </row>
    <row r="98" spans="2:3" x14ac:dyDescent="0.2">
      <c r="B98" s="29" t="s">
        <v>118</v>
      </c>
      <c r="C98" s="21">
        <v>46824.77</v>
      </c>
    </row>
    <row r="99" spans="2:3" x14ac:dyDescent="0.2">
      <c r="B99" s="29" t="s">
        <v>119</v>
      </c>
      <c r="C99" s="21">
        <v>22333.920000000002</v>
      </c>
    </row>
    <row r="100" spans="2:3" x14ac:dyDescent="0.2">
      <c r="B100" s="22" t="s">
        <v>12</v>
      </c>
      <c r="C100" s="19">
        <f>SUM(C101:C108)</f>
        <v>520855.53000000009</v>
      </c>
    </row>
    <row r="101" spans="2:3" x14ac:dyDescent="0.2">
      <c r="B101" s="29" t="s">
        <v>90</v>
      </c>
      <c r="C101" s="21">
        <v>88877.92</v>
      </c>
    </row>
    <row r="102" spans="2:3" x14ac:dyDescent="0.2">
      <c r="B102" s="29" t="s">
        <v>120</v>
      </c>
      <c r="C102" s="21">
        <v>21678.14</v>
      </c>
    </row>
    <row r="103" spans="2:3" x14ac:dyDescent="0.2">
      <c r="B103" s="29" t="s">
        <v>121</v>
      </c>
      <c r="C103" s="21">
        <v>23271.840000000004</v>
      </c>
    </row>
    <row r="104" spans="2:3" x14ac:dyDescent="0.2">
      <c r="B104" s="29" t="s">
        <v>122</v>
      </c>
      <c r="C104" s="21">
        <v>85007.660000000018</v>
      </c>
    </row>
    <row r="105" spans="2:3" x14ac:dyDescent="0.2">
      <c r="B105" s="29" t="s">
        <v>123</v>
      </c>
      <c r="C105" s="21">
        <v>2053.34</v>
      </c>
    </row>
    <row r="106" spans="2:3" x14ac:dyDescent="0.2">
      <c r="B106" s="29" t="s">
        <v>40</v>
      </c>
      <c r="C106" s="21">
        <v>22321.78</v>
      </c>
    </row>
    <row r="107" spans="2:3" x14ac:dyDescent="0.2">
      <c r="B107" s="29" t="s">
        <v>12</v>
      </c>
      <c r="C107" s="21">
        <v>209250.90000000005</v>
      </c>
    </row>
    <row r="108" spans="2:3" ht="13.5" thickBot="1" x14ac:dyDescent="0.25">
      <c r="B108" s="29" t="s">
        <v>124</v>
      </c>
      <c r="C108" s="21">
        <v>68393.95</v>
      </c>
    </row>
    <row r="109" spans="2:3" ht="13.5" thickBot="1" x14ac:dyDescent="0.25">
      <c r="B109" s="16" t="s">
        <v>13</v>
      </c>
      <c r="C109" s="17">
        <f>+C110+C112+C118+C120+C124</f>
        <v>3613521.86</v>
      </c>
    </row>
    <row r="110" spans="2:3" x14ac:dyDescent="0.2">
      <c r="B110" s="22" t="s">
        <v>31</v>
      </c>
      <c r="C110" s="19">
        <v>1090276.8899999994</v>
      </c>
    </row>
    <row r="111" spans="2:3" x14ac:dyDescent="0.2">
      <c r="B111" s="29" t="s">
        <v>31</v>
      </c>
      <c r="C111" s="21">
        <v>1090276.8899999994</v>
      </c>
    </row>
    <row r="112" spans="2:3" x14ac:dyDescent="0.2">
      <c r="B112" s="22" t="s">
        <v>14</v>
      </c>
      <c r="C112" s="19">
        <v>1104575.5499999998</v>
      </c>
    </row>
    <row r="113" spans="2:3" x14ac:dyDescent="0.2">
      <c r="B113" s="29" t="s">
        <v>125</v>
      </c>
      <c r="C113" s="21">
        <v>135125.43999999997</v>
      </c>
    </row>
    <row r="114" spans="2:3" x14ac:dyDescent="0.2">
      <c r="B114" s="29" t="s">
        <v>16</v>
      </c>
      <c r="C114" s="21">
        <v>297495.2699999999</v>
      </c>
    </row>
    <row r="115" spans="2:3" x14ac:dyDescent="0.2">
      <c r="B115" s="29" t="s">
        <v>126</v>
      </c>
      <c r="C115" s="21">
        <v>45251.15</v>
      </c>
    </row>
    <row r="116" spans="2:3" x14ac:dyDescent="0.2">
      <c r="B116" s="29" t="s">
        <v>32</v>
      </c>
      <c r="C116" s="21">
        <v>603634.56999999972</v>
      </c>
    </row>
    <row r="117" spans="2:3" x14ac:dyDescent="0.2">
      <c r="B117" s="29" t="s">
        <v>91</v>
      </c>
      <c r="C117" s="21">
        <v>23069.120000000003</v>
      </c>
    </row>
    <row r="118" spans="2:3" x14ac:dyDescent="0.2">
      <c r="B118" s="28" t="s">
        <v>81</v>
      </c>
      <c r="C118" s="19">
        <v>113813.52</v>
      </c>
    </row>
    <row r="119" spans="2:3" x14ac:dyDescent="0.2">
      <c r="B119" s="29" t="s">
        <v>86</v>
      </c>
      <c r="C119" s="21">
        <v>113813.52</v>
      </c>
    </row>
    <row r="120" spans="2:3" x14ac:dyDescent="0.2">
      <c r="B120" s="28" t="s">
        <v>55</v>
      </c>
      <c r="C120" s="19">
        <v>833002.16999999993</v>
      </c>
    </row>
    <row r="121" spans="2:3" x14ac:dyDescent="0.2">
      <c r="B121" s="29" t="s">
        <v>88</v>
      </c>
      <c r="C121" s="21">
        <v>315370.62000000005</v>
      </c>
    </row>
    <row r="122" spans="2:3" x14ac:dyDescent="0.2">
      <c r="B122" s="29" t="s">
        <v>80</v>
      </c>
      <c r="C122" s="21">
        <v>115534.37000000001</v>
      </c>
    </row>
    <row r="123" spans="2:3" x14ac:dyDescent="0.2">
      <c r="B123" s="29" t="s">
        <v>79</v>
      </c>
      <c r="C123" s="21">
        <v>402097.17999999993</v>
      </c>
    </row>
    <row r="124" spans="2:3" x14ac:dyDescent="0.2">
      <c r="B124" s="28" t="s">
        <v>33</v>
      </c>
      <c r="C124" s="19">
        <v>471853.73000000027</v>
      </c>
    </row>
    <row r="125" spans="2:3" ht="13.5" thickBot="1" x14ac:dyDescent="0.25">
      <c r="B125" s="29" t="s">
        <v>34</v>
      </c>
      <c r="C125" s="21">
        <v>471853.73000000027</v>
      </c>
    </row>
    <row r="126" spans="2:3" ht="13.5" thickBot="1" x14ac:dyDescent="0.25">
      <c r="B126" s="16" t="s">
        <v>82</v>
      </c>
      <c r="C126" s="17">
        <v>0</v>
      </c>
    </row>
    <row r="127" spans="2:3" ht="13.5" thickBot="1" x14ac:dyDescent="0.25">
      <c r="B127" s="23" t="s">
        <v>19</v>
      </c>
      <c r="C127" s="5">
        <f>+C12+C36+C52+C80+C109+C126</f>
        <v>38101649.210000008</v>
      </c>
    </row>
    <row r="128" spans="2:3" ht="13.5" thickBot="1" x14ac:dyDescent="0.25">
      <c r="B128" s="24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PI</vt:lpstr>
      <vt:lpstr>GL</vt:lpstr>
      <vt:lpstr>RC</vt:lpstr>
      <vt:lpstr>FONDO GL</vt:lpstr>
      <vt:lpstr>FONDO GL CDI</vt:lpstr>
      <vt:lpstr>FONDO MUTUAL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PI!Área_de_impresión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2018-07-24T19:39:05Z</cp:lastPrinted>
  <dcterms:created xsi:type="dcterms:W3CDTF">2008-10-13T19:04:10Z</dcterms:created>
  <dcterms:modified xsi:type="dcterms:W3CDTF">2018-07-24T19:52:51Z</dcterms:modified>
</cp:coreProperties>
</file>