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Ehdz\resE\2018\SHCP\Informes Trimestrales\"/>
    </mc:Choice>
  </mc:AlternateContent>
  <bookViews>
    <workbookView xWindow="0" yWindow="285" windowWidth="15195" windowHeight="7755" activeTab="5"/>
  </bookViews>
  <sheets>
    <sheet name="PI" sheetId="30" r:id="rId1"/>
    <sheet name="GL" sheetId="23" r:id="rId2"/>
    <sheet name="FONDO GL" sheetId="24" r:id="rId3"/>
    <sheet name="FONDO GL CDI" sheetId="25" r:id="rId4"/>
    <sheet name="FONDO MUTUAL" sheetId="26" r:id="rId5"/>
    <sheet name="RC" sheetId="27" r:id="rId6"/>
    <sheet name="RC PROVISION" sheetId="29" state="hidden" r:id="rId7"/>
  </sheets>
  <externalReferences>
    <externalReference r:id="rId8"/>
  </externalReferences>
  <definedNames>
    <definedName name="_xlnm._FilterDatabase" localSheetId="0" hidden="1">PI!$B$13:$D$48</definedName>
    <definedName name="_xlnm.Print_Area" localSheetId="2">'FONDO GL'!$B$1:$C$37</definedName>
    <definedName name="_xlnm.Print_Area" localSheetId="3">'FONDO GL CDI'!$B$1:$C$28</definedName>
    <definedName name="_xlnm.Print_Area" localSheetId="4">'FONDO MUTUAL'!$B$1:$C$144</definedName>
    <definedName name="_xlnm.Print_Area" localSheetId="1">GL!$B$1:$C$25</definedName>
    <definedName name="_xlnm.Print_Area" localSheetId="0">PI!$B$1:$C$48</definedName>
    <definedName name="_xlnm.Print_Area" localSheetId="5">'RC'!$B$1:$C$81</definedName>
    <definedName name="_xlnm.Print_Area" localSheetId="6">'RC PROVISION'!$B$1:$C$129</definedName>
    <definedName name="FSD" localSheetId="3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5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15" i="30" l="1"/>
  <c r="C17" i="30"/>
  <c r="C20" i="30"/>
  <c r="C22" i="30"/>
  <c r="C25" i="30"/>
  <c r="C27" i="30"/>
  <c r="C29" i="30"/>
  <c r="C31" i="30"/>
  <c r="C33" i="30"/>
  <c r="C35" i="30"/>
  <c r="C38" i="30"/>
  <c r="C40" i="30"/>
  <c r="C43" i="30"/>
  <c r="C42" i="30" s="1"/>
  <c r="C37" i="30" l="1"/>
  <c r="C19" i="30"/>
  <c r="C24" i="30"/>
  <c r="C14" i="30"/>
  <c r="C46" i="30" s="1"/>
  <c r="C48" i="30" s="1"/>
  <c r="C20" i="24"/>
  <c r="C15" i="24"/>
  <c r="C13" i="24"/>
  <c r="C12" i="24" l="1"/>
  <c r="C76" i="27" l="1"/>
  <c r="C75" i="27" s="1"/>
  <c r="C67" i="27"/>
  <c r="C32" i="27"/>
  <c r="C18" i="27"/>
  <c r="C20" i="23"/>
  <c r="C24" i="25" l="1"/>
  <c r="C22" i="25"/>
  <c r="C18" i="25"/>
  <c r="C16" i="25"/>
  <c r="C15" i="25" s="1"/>
  <c r="C13" i="25"/>
  <c r="C12" i="25" s="1"/>
  <c r="C33" i="24"/>
  <c r="C31" i="24"/>
  <c r="C29" i="24"/>
  <c r="C26" i="24"/>
  <c r="C24" i="24"/>
  <c r="C18" i="24"/>
  <c r="C21" i="25" l="1"/>
  <c r="C17" i="24"/>
  <c r="C35" i="24" s="1"/>
  <c r="C23" i="24"/>
  <c r="C28" i="24"/>
  <c r="C19" i="23" l="1"/>
  <c r="C17" i="23"/>
  <c r="C15" i="23"/>
  <c r="C13" i="23"/>
  <c r="C69" i="27"/>
  <c r="C64" i="27"/>
  <c r="C59" i="27"/>
  <c r="C57" i="27"/>
  <c r="C54" i="27"/>
  <c r="C50" i="27"/>
  <c r="C47" i="27"/>
  <c r="C42" i="27"/>
  <c r="C38" i="27"/>
  <c r="C35" i="27"/>
  <c r="C28" i="27"/>
  <c r="C25" i="27"/>
  <c r="C22" i="27"/>
  <c r="C17" i="27" s="1"/>
  <c r="C15" i="27"/>
  <c r="C13" i="27"/>
  <c r="C100" i="29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24" i="27" l="1"/>
  <c r="C12" i="27"/>
  <c r="C46" i="27"/>
  <c r="C12" i="23"/>
  <c r="C23" i="23" s="1"/>
  <c r="C80" i="29" l="1"/>
  <c r="C109" i="29"/>
  <c r="C36" i="29"/>
  <c r="C127" i="29" l="1"/>
  <c r="C129" i="29" s="1"/>
  <c r="C26" i="25"/>
  <c r="C139" i="26" l="1"/>
  <c r="C135" i="26"/>
  <c r="C133" i="26"/>
  <c r="C127" i="26"/>
  <c r="C125" i="26"/>
  <c r="C115" i="26"/>
  <c r="C113" i="26"/>
  <c r="C109" i="26"/>
  <c r="C103" i="26"/>
  <c r="C101" i="26"/>
  <c r="C98" i="26"/>
  <c r="C94" i="26"/>
  <c r="C91" i="26"/>
  <c r="C86" i="26"/>
  <c r="C81" i="26"/>
  <c r="C78" i="26"/>
  <c r="C76" i="26"/>
  <c r="C73" i="26"/>
  <c r="C68" i="26"/>
  <c r="C61" i="26"/>
  <c r="C54" i="26"/>
  <c r="C49" i="26"/>
  <c r="C46" i="26"/>
  <c r="C42" i="26"/>
  <c r="C39" i="26"/>
  <c r="C36" i="26"/>
  <c r="C28" i="26"/>
  <c r="C21" i="26"/>
  <c r="C17" i="26"/>
  <c r="C15" i="26"/>
  <c r="C13" i="26"/>
  <c r="C60" i="26" l="1"/>
  <c r="C41" i="26"/>
  <c r="C12" i="26"/>
  <c r="C90" i="26" l="1"/>
  <c r="C124" i="26"/>
  <c r="C28" i="25"/>
  <c r="C25" i="23"/>
  <c r="C142" i="26" l="1"/>
  <c r="C144" i="26" s="1"/>
  <c r="C37" i="24"/>
  <c r="C79" i="27"/>
  <c r="C81" i="27" s="1"/>
</calcChain>
</file>

<file path=xl/sharedStrings.xml><?xml version="1.0" encoding="utf-8"?>
<sst xmlns="http://schemas.openxmlformats.org/spreadsheetml/2006/main" count="448" uniqueCount="133">
  <si>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</si>
  <si>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</si>
  <si>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</si>
  <si>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</si>
  <si>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</si>
  <si>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</si>
  <si>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</si>
  <si>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</si>
  <si>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</si>
  <si>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</si>
  <si>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</si>
  <si>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</si>
  <si>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</si>
  <si>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</si>
  <si>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</si>
  <si>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</si>
  <si>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</si>
  <si>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</si>
  <si>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</si>
  <si>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</si>
  <si>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</si>
  <si>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</si>
  <si>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</si>
  <si>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</si>
  <si>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</si>
  <si>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</si>
  <si>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</si>
  <si>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</si>
  <si>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</si>
  <si>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</si>
  <si>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</si>
  <si>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</si>
  <si>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</si>
  <si>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</si>
  <si>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</si>
  <si>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</si>
  <si>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</si>
  <si>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</si>
  <si>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</si>
  <si>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</si>
  <si>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</si>
  <si>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</si>
  <si>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</si>
  <si>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</si>
  <si>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</si>
  <si>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</si>
  <si>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</si>
  <si>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</si>
  <si>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</si>
  <si>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</si>
  <si>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</si>
  <si>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</si>
  <si>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</si>
  <si>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</si>
  <si>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</si>
  <si>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</si>
  <si>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</si>
  <si>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</si>
  <si>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</si>
  <si>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</si>
  <si>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</si>
  <si>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</si>
  <si>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</si>
  <si>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</si>
  <si>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</si>
  <si>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</si>
  <si>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</si>
  <si>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</si>
  <si>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</si>
  <si>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</si>
  <si>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</si>
  <si>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</si>
  <si>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</si>
  <si>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</si>
  <si>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</si>
  <si>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</si>
  <si>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</si>
  <si>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</si>
  <si>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</si>
  <si>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</si>
  <si>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</si>
  <si>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</si>
  <si>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</si>
  <si>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</si>
  <si>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</si>
  <si>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</si>
  <si>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</si>
  <si>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</si>
  <si>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</si>
  <si>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</si>
  <si>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</si>
  <si>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</si>
  <si>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</si>
  <si>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</si>
  <si>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</si>
  <si>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</si>
  <si>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</si>
  <si>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</si>
  <si>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</si>
  <si>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</si>
  <si>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</si>
  <si>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</si>
  <si>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</si>
  <si>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</si>
  <si>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</si>
  <si>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</si>
  <si>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</si>
  <si>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</si>
  <si>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</si>
  <si>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</si>
  <si>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</si>
  <si>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</si>
  <si>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</si>
  <si>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</si>
  <si>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</si>
  <si>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</si>
  <si>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</si>
  <si>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</si>
  <si>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</si>
  <si>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</si>
  <si>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</si>
  <si>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</si>
  <si>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</si>
  <si>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</si>
  <si>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</si>
  <si>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</si>
  <si>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</si>
  <si>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</si>
  <si>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</si>
  <si>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GARANTIAS LIQUIDAS CAPITALIZABLES</t>
  </si>
  <si>
    <t>OCTUBRE - DICIEMBRE 2017</t>
  </si>
  <si>
    <t>ENERO - MARZO 2018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</si>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</sst>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2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44" fontId="1" fillId="0" borderId="0" xfId="323" applyNumberFormat="1"/>
    <xf numFmtId="4" fontId="1" fillId="0" borderId="0" xfId="323" applyNumberFormat="1"/>
    <xf numFmtId="0" fontId="1" fillId="25" borderId="15" xfId="0" applyFont="1" applyFill="1" applyBorder="1" applyAlignment="1">
      <alignment horizontal="left"/>
    </xf>
    <xf numFmtId="43" fontId="0" fillId="0" borderId="0" xfId="262" applyFont="1"/>
    <xf numFmtId="0" fontId="4" fillId="25" borderId="15" xfId="0" applyFont="1" applyFill="1" applyBorder="1" applyAlignment="1">
      <alignment horizontal="left"/>
    </xf>
    <xf numFmtId="43" fontId="1" fillId="0" borderId="0" xfId="262" applyFont="1"/>
    <xf numFmtId="0" fontId="4" fillId="25" borderId="13" xfId="0" applyFont="1" applyFill="1" applyBorder="1" applyAlignment="1"/>
    <xf numFmtId="0" fontId="1" fillId="25" borderId="17" xfId="0" applyFont="1" applyFill="1" applyBorder="1" applyAlignment="1">
      <alignment horizontal="right" indent="1"/>
    </xf>
    <xf numFmtId="0" fontId="4" fillId="25" borderId="17" xfId="0" applyFont="1" applyFill="1" applyBorder="1" applyAlignment="1">
      <alignment horizontal="center"/>
    </xf>
    <xf numFmtId="44" fontId="4" fillId="25" borderId="13" xfId="0" applyNumberFormat="1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4" fillId="25" borderId="20" xfId="0" applyFont="1" applyFill="1" applyBorder="1" applyAlignment="1"/>
    <xf numFmtId="0" fontId="4" fillId="25" borderId="10" xfId="0" applyFont="1" applyFill="1" applyBorder="1" applyAlignment="1">
      <alignment horizontal="center"/>
    </xf>
    <xf numFmtId="0" fontId="1" fillId="25" borderId="18" xfId="0" applyFont="1" applyFill="1" applyBorder="1" applyAlignment="1">
      <alignment horizontal="right" indent="1"/>
    </xf>
    <xf numFmtId="44" fontId="4" fillId="24" borderId="12" xfId="0" applyNumberFormat="1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/>
    </xf>
    <xf numFmtId="0" fontId="6" fillId="0" borderId="0" xfId="323" applyFont="1" applyAlignment="1">
      <alignment horizontal="center" wrapText="1"/>
    </xf>
    <xf numFmtId="0" fontId="5" fillId="0" borderId="0" xfId="323" applyFont="1" applyAlignment="1">
      <alignment vertical="center" wrapText="1"/>
    </xf>
    <xf numFmtId="0" fontId="1" fillId="0" borderId="0" xfId="323" applyBorder="1"/>
    <xf numFmtId="164" fontId="5" fillId="0" borderId="0" xfId="323" applyNumberFormat="1" applyFont="1" applyBorder="1"/>
    <xf numFmtId="0" fontId="4" fillId="0" borderId="0" xfId="323" applyFont="1" applyBorder="1"/>
    <xf numFmtId="0" fontId="2" fillId="0" borderId="0" xfId="323" applyFont="1" applyBorder="1"/>
    <xf numFmtId="164" fontId="2" fillId="0" borderId="0" xfId="323" applyNumberFormat="1" applyFont="1" applyBorder="1"/>
    <xf numFmtId="164" fontId="2" fillId="0" borderId="0" xfId="323" applyNumberFormat="1" applyFont="1"/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left" vertical="top" wrapText="1"/>
    </xf>
    <xf numFmtId="0" fontId="6" fillId="0" borderId="0" xfId="323" applyFont="1" applyBorder="1" applyAlignment="1">
      <alignment horizontal="center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0" fontId="1" fillId="25" borderId="21" xfId="323" applyFont="1" applyFill="1" applyBorder="1" applyAlignment="1">
      <alignment horizontal="right" indent="1"/>
    </xf>
    <xf numFmtId="43" fontId="1" fillId="25" borderId="22" xfId="262" applyFont="1" applyFill="1" applyBorder="1" applyAlignment="1">
      <alignment horizontal="center" vertical="center" wrapText="1"/>
    </xf>
    <xf numFmtId="0" fontId="4" fillId="25" borderId="23" xfId="323" applyFont="1" applyFill="1" applyBorder="1" applyAlignment="1">
      <alignment horizontal="center"/>
    </xf>
    <xf numFmtId="43" fontId="4" fillId="25" borderId="24" xfId="262" applyFont="1" applyFill="1" applyBorder="1" applyAlignment="1">
      <alignment horizontal="center" vertic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009775" cy="581025"/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2152650</xdr:colOff>
      <xdr:row>0</xdr:row>
      <xdr:rowOff>0</xdr:rowOff>
    </xdr:from>
    <xdr:ext cx="1885950" cy="638550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6" zoomScaleNormal="100" workbookViewId="0">
      <selection activeCell="C55" sqref="C5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6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6" x14ac:dyDescent="0.2">
      <c r="A1" s="3"/>
      <c r="B1" s="2"/>
      <c r="C1" s="60"/>
    </row>
    <row r="2" spans="1:6" x14ac:dyDescent="0.2">
      <c r="A2" s="3"/>
      <c r="B2" s="2"/>
      <c r="C2" s="60"/>
    </row>
    <row r="3" spans="1:6" x14ac:dyDescent="0.2">
      <c r="A3" s="3"/>
      <c r="B3" s="4"/>
      <c r="C3" s="59"/>
    </row>
    <row r="4" spans="1:6" ht="15.75" customHeight="1" x14ac:dyDescent="0.2">
      <c r="A4" s="58"/>
      <c r="B4" s="57"/>
      <c r="C4" s="56"/>
      <c r="D4" s="55"/>
    </row>
    <row r="5" spans="1:6" ht="12.75" customHeight="1" x14ac:dyDescent="0.2">
      <c r="A5" s="3"/>
      <c r="B5" s="61" t="s">
        <v>87</v>
      </c>
      <c r="C5" s="61"/>
    </row>
    <row r="6" spans="1:6" x14ac:dyDescent="0.2">
      <c r="A6" s="3"/>
      <c r="B6" s="62"/>
      <c r="C6" s="62"/>
    </row>
    <row r="7" spans="1:6" x14ac:dyDescent="0.2">
      <c r="A7" s="3"/>
      <c r="B7" s="54"/>
      <c r="C7" s="54"/>
    </row>
    <row r="8" spans="1:6" ht="12.75" customHeight="1" x14ac:dyDescent="0.2">
      <c r="A8" s="3"/>
      <c r="B8" s="63" t="s">
        <v>132</v>
      </c>
      <c r="C8" s="63"/>
    </row>
    <row r="9" spans="1:6" x14ac:dyDescent="0.2">
      <c r="A9" s="3"/>
      <c r="B9" s="63"/>
      <c r="C9" s="63"/>
    </row>
    <row r="10" spans="1:6" x14ac:dyDescent="0.2">
      <c r="A10" s="3"/>
      <c r="B10" s="53"/>
      <c r="C10" s="53"/>
    </row>
    <row r="11" spans="1:6" x14ac:dyDescent="0.2">
      <c r="A11" s="3"/>
      <c r="B11" s="64" t="s">
        <v>131</v>
      </c>
      <c r="C11" s="64"/>
    </row>
    <row r="12" spans="1:6" ht="13.5" thickBot="1" x14ac:dyDescent="0.25">
      <c r="A12" s="3"/>
      <c r="B12" s="65"/>
      <c r="C12" s="65"/>
    </row>
    <row r="13" spans="1:6" ht="13.5" thickBot="1" x14ac:dyDescent="0.25">
      <c r="B13" s="52" t="s">
        <v>0</v>
      </c>
      <c r="C13" s="51" t="s">
        <v>15</v>
      </c>
      <c r="D13" s="2"/>
    </row>
    <row r="14" spans="1:6" ht="13.5" thickBot="1" x14ac:dyDescent="0.25">
      <c r="B14" s="42" t="s">
        <v>37</v>
      </c>
      <c r="C14" s="45">
        <f>+C15+C17</f>
        <v>823823.64</v>
      </c>
      <c r="F14" s="36"/>
    </row>
    <row r="15" spans="1:6" ht="12.75" customHeight="1" x14ac:dyDescent="0.2">
      <c r="B15" s="44" t="s">
        <v>1</v>
      </c>
      <c r="C15" s="19">
        <f>SUM(C16:C16)</f>
        <v>617279.68000000005</v>
      </c>
      <c r="F15" s="36"/>
    </row>
    <row r="16" spans="1:6" x14ac:dyDescent="0.2">
      <c r="B16" s="43" t="s">
        <v>56</v>
      </c>
      <c r="C16" s="21">
        <v>617279.68000000005</v>
      </c>
      <c r="E16" s="41"/>
      <c r="F16" s="36"/>
    </row>
    <row r="17" spans="2:7" x14ac:dyDescent="0.2">
      <c r="B17" s="44" t="s">
        <v>2</v>
      </c>
      <c r="C17" s="19">
        <f>SUM(C18)</f>
        <v>206543.96</v>
      </c>
      <c r="F17" s="36"/>
      <c r="G17" s="36"/>
    </row>
    <row r="18" spans="2:7" ht="13.5" thickBot="1" x14ac:dyDescent="0.25">
      <c r="B18" s="50" t="s">
        <v>2</v>
      </c>
      <c r="C18" s="21">
        <v>206543.96</v>
      </c>
      <c r="E18" s="41"/>
      <c r="F18" s="36"/>
    </row>
    <row r="19" spans="2:7" ht="13.5" thickBot="1" x14ac:dyDescent="0.25">
      <c r="B19" s="42" t="s">
        <v>4</v>
      </c>
      <c r="C19" s="45">
        <f>+C20+C22</f>
        <v>785629.64</v>
      </c>
      <c r="F19" s="36"/>
    </row>
    <row r="20" spans="2:7" x14ac:dyDescent="0.2">
      <c r="B20" s="49" t="s">
        <v>46</v>
      </c>
      <c r="C20" s="34">
        <f>SUM(C21:C21)</f>
        <v>75585.600000000006</v>
      </c>
      <c r="F20" s="36"/>
    </row>
    <row r="21" spans="2:7" x14ac:dyDescent="0.2">
      <c r="B21" s="46" t="s">
        <v>84</v>
      </c>
      <c r="C21" s="21">
        <v>75585.600000000006</v>
      </c>
      <c r="E21" s="41"/>
      <c r="F21" s="36"/>
      <c r="G21" s="36"/>
    </row>
    <row r="22" spans="2:7" x14ac:dyDescent="0.2">
      <c r="B22" s="47" t="s">
        <v>23</v>
      </c>
      <c r="C22" s="19">
        <f>SUM(C23:C23)</f>
        <v>710044.04</v>
      </c>
      <c r="F22" s="36"/>
    </row>
    <row r="23" spans="2:7" ht="13.5" thickBot="1" x14ac:dyDescent="0.25">
      <c r="B23" s="46" t="s">
        <v>25</v>
      </c>
      <c r="C23" s="21">
        <v>710044.04</v>
      </c>
      <c r="E23" s="41"/>
      <c r="F23" s="36"/>
    </row>
    <row r="24" spans="2:7" ht="13.5" thickBot="1" x14ac:dyDescent="0.25">
      <c r="B24" s="48" t="s">
        <v>6</v>
      </c>
      <c r="C24" s="45">
        <f>+C25+C27+C29+C31+C33+C35</f>
        <v>1083669.8700000001</v>
      </c>
      <c r="F24" s="36"/>
    </row>
    <row r="25" spans="2:7" x14ac:dyDescent="0.2">
      <c r="B25" s="47" t="s">
        <v>7</v>
      </c>
      <c r="C25" s="19">
        <f>SUM(C26:C26)</f>
        <v>351023.17</v>
      </c>
      <c r="F25" s="36"/>
    </row>
    <row r="26" spans="2:7" x14ac:dyDescent="0.2">
      <c r="B26" s="46" t="s">
        <v>108</v>
      </c>
      <c r="C26" s="21">
        <v>351023.17</v>
      </c>
      <c r="E26" s="41"/>
      <c r="F26" s="36"/>
    </row>
    <row r="27" spans="2:7" x14ac:dyDescent="0.2">
      <c r="B27" s="47" t="s">
        <v>52</v>
      </c>
      <c r="C27" s="19">
        <f>SUM(C28:C28)</f>
        <v>20930</v>
      </c>
      <c r="F27" s="36"/>
      <c r="G27" s="36"/>
    </row>
    <row r="28" spans="2:7" x14ac:dyDescent="0.2">
      <c r="B28" s="46" t="s">
        <v>52</v>
      </c>
      <c r="C28" s="21">
        <v>20930</v>
      </c>
      <c r="E28" s="41"/>
      <c r="F28" s="36"/>
    </row>
    <row r="29" spans="2:7" x14ac:dyDescent="0.2">
      <c r="B29" s="47" t="s">
        <v>61</v>
      </c>
      <c r="C29" s="19">
        <f>SUM(C30)</f>
        <v>366765.57999999996</v>
      </c>
      <c r="F29" s="36"/>
    </row>
    <row r="30" spans="2:7" x14ac:dyDescent="0.2">
      <c r="B30" s="46" t="s">
        <v>62</v>
      </c>
      <c r="C30" s="21">
        <v>366765.57999999996</v>
      </c>
      <c r="E30" s="41"/>
      <c r="F30" s="36"/>
    </row>
    <row r="31" spans="2:7" x14ac:dyDescent="0.2">
      <c r="B31" s="47" t="s">
        <v>65</v>
      </c>
      <c r="C31" s="19">
        <f>SUM(C32:C32)</f>
        <v>4600</v>
      </c>
      <c r="F31" s="36"/>
    </row>
    <row r="32" spans="2:7" x14ac:dyDescent="0.2">
      <c r="B32" s="46" t="s">
        <v>65</v>
      </c>
      <c r="C32" s="21">
        <v>4600</v>
      </c>
      <c r="E32" s="41"/>
      <c r="F32" s="36"/>
    </row>
    <row r="33" spans="2:6" x14ac:dyDescent="0.2">
      <c r="B33" s="47" t="s">
        <v>8</v>
      </c>
      <c r="C33" s="19">
        <f>SUM(C34:C34)</f>
        <v>326191.12</v>
      </c>
      <c r="F33" s="36"/>
    </row>
    <row r="34" spans="2:6" x14ac:dyDescent="0.2">
      <c r="B34" s="46" t="s">
        <v>54</v>
      </c>
      <c r="C34" s="21">
        <v>326191.12</v>
      </c>
      <c r="E34" s="41"/>
      <c r="F34" s="36"/>
    </row>
    <row r="35" spans="2:6" x14ac:dyDescent="0.2">
      <c r="B35" s="47" t="s">
        <v>3</v>
      </c>
      <c r="C35" s="19">
        <f>SUM(C36:C36)</f>
        <v>14160</v>
      </c>
      <c r="F35" s="36"/>
    </row>
    <row r="36" spans="2:6" ht="13.5" thickBot="1" x14ac:dyDescent="0.25">
      <c r="B36" s="46" t="s">
        <v>3</v>
      </c>
      <c r="C36" s="21">
        <v>14160</v>
      </c>
      <c r="E36" s="41"/>
      <c r="F36" s="36"/>
    </row>
    <row r="37" spans="2:6" ht="13.5" thickBot="1" x14ac:dyDescent="0.25">
      <c r="B37" s="48" t="s">
        <v>9</v>
      </c>
      <c r="C37" s="45">
        <f>+C38+C40</f>
        <v>513154.98</v>
      </c>
      <c r="F37" s="36"/>
    </row>
    <row r="38" spans="2:6" x14ac:dyDescent="0.2">
      <c r="B38" s="47" t="s">
        <v>72</v>
      </c>
      <c r="C38" s="19">
        <f>SUM(C39)</f>
        <v>100000</v>
      </c>
      <c r="F38" s="36"/>
    </row>
    <row r="39" spans="2:6" x14ac:dyDescent="0.2">
      <c r="B39" s="46" t="s">
        <v>73</v>
      </c>
      <c r="C39" s="21">
        <v>100000</v>
      </c>
      <c r="E39" s="41"/>
      <c r="F39" s="36"/>
    </row>
    <row r="40" spans="2:6" x14ac:dyDescent="0.2">
      <c r="B40" s="47" t="s">
        <v>11</v>
      </c>
      <c r="C40" s="19">
        <f>SUM(C41:C41)</f>
        <v>413154.98</v>
      </c>
    </row>
    <row r="41" spans="2:6" ht="13.5" thickBot="1" x14ac:dyDescent="0.25">
      <c r="B41" s="46" t="s">
        <v>11</v>
      </c>
      <c r="C41" s="21">
        <v>413154.98</v>
      </c>
      <c r="E41" s="41"/>
    </row>
    <row r="42" spans="2:6" ht="13.5" thickBot="1" x14ac:dyDescent="0.25">
      <c r="B42" s="42" t="s">
        <v>13</v>
      </c>
      <c r="C42" s="45">
        <f>+C43</f>
        <v>5000000</v>
      </c>
    </row>
    <row r="43" spans="2:6" x14ac:dyDescent="0.2">
      <c r="B43" s="44" t="s">
        <v>14</v>
      </c>
      <c r="C43" s="19">
        <f>SUM(C44:C44)</f>
        <v>5000000</v>
      </c>
    </row>
    <row r="44" spans="2:6" ht="13.5" thickBot="1" x14ac:dyDescent="0.25">
      <c r="B44" s="43" t="s">
        <v>32</v>
      </c>
      <c r="C44" s="21">
        <v>5000000</v>
      </c>
      <c r="E44" s="41"/>
    </row>
    <row r="45" spans="2:6" ht="14.25" customHeight="1" thickBot="1" x14ac:dyDescent="0.25">
      <c r="B45" s="42" t="s">
        <v>82</v>
      </c>
      <c r="C45" s="5">
        <v>6600</v>
      </c>
      <c r="E45" s="41"/>
    </row>
    <row r="46" spans="2:6" ht="13.5" thickBot="1" x14ac:dyDescent="0.25">
      <c r="B46" s="40" t="s">
        <v>19</v>
      </c>
      <c r="C46" s="5">
        <f>SUM(C14,C45,C19,C24,C37,C42)</f>
        <v>8212878.1300000008</v>
      </c>
      <c r="D46" s="39"/>
      <c r="E46" s="39"/>
    </row>
    <row r="47" spans="2:6" ht="13.5" thickBot="1" x14ac:dyDescent="0.25">
      <c r="B47" s="38" t="s">
        <v>18</v>
      </c>
      <c r="C47" s="7">
        <v>0</v>
      </c>
      <c r="E47" s="36"/>
    </row>
    <row r="48" spans="2:6" ht="13.5" thickBot="1" x14ac:dyDescent="0.25">
      <c r="B48" s="8" t="s">
        <v>20</v>
      </c>
      <c r="C48" s="6">
        <f>+C46+C47</f>
        <v>8212878.1300000008</v>
      </c>
      <c r="D48" s="37"/>
      <c r="E48" s="37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scale="95"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24" sqref="G2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2"/>
      <c r="C4" s="9"/>
      <c r="D4" s="9"/>
    </row>
    <row r="5" spans="1:4" x14ac:dyDescent="0.2">
      <c r="B5" s="61" t="s">
        <v>87</v>
      </c>
      <c r="C5" s="61"/>
      <c r="D5" s="10"/>
    </row>
    <row r="6" spans="1:4" ht="15" customHeight="1" x14ac:dyDescent="0.25">
      <c r="B6" s="11"/>
      <c r="C6" s="11"/>
    </row>
    <row r="7" spans="1:4" x14ac:dyDescent="0.2">
      <c r="B7" s="66" t="s">
        <v>129</v>
      </c>
      <c r="C7" s="66"/>
      <c r="D7" s="12"/>
    </row>
    <row r="8" spans="1:4" x14ac:dyDescent="0.2">
      <c r="B8" s="13"/>
      <c r="C8" s="13"/>
      <c r="D8" s="12"/>
    </row>
    <row r="9" spans="1:4" x14ac:dyDescent="0.2">
      <c r="B9" s="67" t="s">
        <v>131</v>
      </c>
      <c r="C9" s="67"/>
      <c r="D9" s="12"/>
    </row>
    <row r="10" spans="1:4" ht="13.5" thickBot="1" x14ac:dyDescent="0.25">
      <c r="B10" s="65"/>
      <c r="C10" s="65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6</v>
      </c>
      <c r="C12" s="17">
        <f>+C13+C15+C17</f>
        <v>956662.24</v>
      </c>
    </row>
    <row r="13" spans="1:4" x14ac:dyDescent="0.2">
      <c r="B13" s="18" t="s">
        <v>7</v>
      </c>
      <c r="C13" s="19">
        <f>+C14</f>
        <v>257049.22</v>
      </c>
    </row>
    <row r="14" spans="1:4" x14ac:dyDescent="0.2">
      <c r="B14" s="20" t="s">
        <v>17</v>
      </c>
      <c r="C14" s="21">
        <v>257049.22</v>
      </c>
    </row>
    <row r="15" spans="1:4" x14ac:dyDescent="0.2">
      <c r="B15" s="28" t="s">
        <v>67</v>
      </c>
      <c r="C15" s="19">
        <f>+C16</f>
        <v>499613.01999999996</v>
      </c>
    </row>
    <row r="16" spans="1:4" x14ac:dyDescent="0.2">
      <c r="B16" s="20" t="s">
        <v>110</v>
      </c>
      <c r="C16" s="21">
        <v>499613.01999999996</v>
      </c>
    </row>
    <row r="17" spans="2:5" x14ac:dyDescent="0.2">
      <c r="B17" s="28" t="s">
        <v>65</v>
      </c>
      <c r="C17" s="19">
        <f>+C18</f>
        <v>200000</v>
      </c>
    </row>
    <row r="18" spans="2:5" ht="13.5" thickBot="1" x14ac:dyDescent="0.25">
      <c r="B18" s="20" t="s">
        <v>65</v>
      </c>
      <c r="C18" s="21">
        <v>200000</v>
      </c>
    </row>
    <row r="19" spans="2:5" ht="13.5" thickBot="1" x14ac:dyDescent="0.25">
      <c r="B19" s="16" t="s">
        <v>13</v>
      </c>
      <c r="C19" s="17">
        <f>+C20</f>
        <v>568000</v>
      </c>
    </row>
    <row r="20" spans="2:5" x14ac:dyDescent="0.2">
      <c r="B20" s="18" t="s">
        <v>14</v>
      </c>
      <c r="C20" s="19">
        <f>SUM(C21:C22)</f>
        <v>568000</v>
      </c>
    </row>
    <row r="21" spans="2:5" x14ac:dyDescent="0.2">
      <c r="B21" s="20" t="s">
        <v>125</v>
      </c>
      <c r="C21" s="21">
        <v>68000</v>
      </c>
    </row>
    <row r="22" spans="2:5" ht="13.5" thickBot="1" x14ac:dyDescent="0.25">
      <c r="B22" s="20" t="s">
        <v>32</v>
      </c>
      <c r="C22" s="21">
        <v>500000</v>
      </c>
    </row>
    <row r="23" spans="2:5" ht="13.5" thickBot="1" x14ac:dyDescent="0.25">
      <c r="B23" s="23" t="s">
        <v>19</v>
      </c>
      <c r="C23" s="5">
        <f>+C12+C19</f>
        <v>1524662.24</v>
      </c>
    </row>
    <row r="24" spans="2:5" ht="13.5" thickBot="1" x14ac:dyDescent="0.25">
      <c r="B24" s="24" t="s">
        <v>18</v>
      </c>
      <c r="C24" s="25">
        <v>0</v>
      </c>
      <c r="E24"/>
    </row>
    <row r="25" spans="2:5" ht="13.5" thickBot="1" x14ac:dyDescent="0.25">
      <c r="B25" s="8" t="s">
        <v>20</v>
      </c>
      <c r="C25" s="6">
        <f>+C23+C24</f>
        <v>1524662.24</v>
      </c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F9" sqref="F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x14ac:dyDescent="0.2">
      <c r="B5" s="61" t="s">
        <v>87</v>
      </c>
      <c r="C5" s="61"/>
      <c r="D5" s="27"/>
    </row>
    <row r="6" spans="1:5" ht="15" customHeight="1" x14ac:dyDescent="0.25">
      <c r="B6" s="11"/>
      <c r="C6" s="11"/>
    </row>
    <row r="7" spans="1:5" x14ac:dyDescent="0.2">
      <c r="B7" s="66" t="s">
        <v>89</v>
      </c>
      <c r="C7" s="66"/>
    </row>
    <row r="8" spans="1:5" x14ac:dyDescent="0.2">
      <c r="B8" s="13"/>
      <c r="C8" s="13"/>
    </row>
    <row r="9" spans="1:5" x14ac:dyDescent="0.2">
      <c r="B9" s="67" t="s">
        <v>131</v>
      </c>
      <c r="C9" s="67"/>
    </row>
    <row r="10" spans="1:5" ht="13.5" thickBot="1" x14ac:dyDescent="0.25">
      <c r="B10" s="65"/>
      <c r="C10" s="65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</f>
        <v>1448925.01</v>
      </c>
      <c r="E12"/>
    </row>
    <row r="13" spans="1:5" x14ac:dyDescent="0.2">
      <c r="B13" s="28" t="s">
        <v>1</v>
      </c>
      <c r="C13" s="19">
        <f>+C14</f>
        <v>478800</v>
      </c>
      <c r="E13"/>
    </row>
    <row r="14" spans="1:5" x14ac:dyDescent="0.2">
      <c r="B14" s="29" t="s">
        <v>21</v>
      </c>
      <c r="C14" s="21">
        <v>478800</v>
      </c>
      <c r="E14"/>
    </row>
    <row r="15" spans="1:5" x14ac:dyDescent="0.2">
      <c r="B15" s="28" t="s">
        <v>35</v>
      </c>
      <c r="C15" s="19">
        <f>+C16</f>
        <v>970125.01</v>
      </c>
      <c r="E15"/>
    </row>
    <row r="16" spans="1:5" ht="13.5" thickBot="1" x14ac:dyDescent="0.25">
      <c r="B16" s="29" t="s">
        <v>36</v>
      </c>
      <c r="C16" s="21">
        <v>970125.01</v>
      </c>
      <c r="E16"/>
    </row>
    <row r="17" spans="2:5" ht="13.5" thickBot="1" x14ac:dyDescent="0.25">
      <c r="B17" s="16" t="s">
        <v>4</v>
      </c>
      <c r="C17" s="17">
        <f>+C18+C20</f>
        <v>2145663.4</v>
      </c>
      <c r="E17"/>
    </row>
    <row r="18" spans="2:5" x14ac:dyDescent="0.2">
      <c r="B18" s="28" t="s">
        <v>23</v>
      </c>
      <c r="C18" s="19">
        <f>+C19</f>
        <v>452875</v>
      </c>
      <c r="E18"/>
    </row>
    <row r="19" spans="2:5" x14ac:dyDescent="0.2">
      <c r="B19" s="29" t="s">
        <v>25</v>
      </c>
      <c r="C19" s="21">
        <v>452875</v>
      </c>
      <c r="E19"/>
    </row>
    <row r="20" spans="2:5" x14ac:dyDescent="0.2">
      <c r="B20" s="28" t="s">
        <v>5</v>
      </c>
      <c r="C20" s="19">
        <f>SUM(C21:C22)</f>
        <v>1692788.4</v>
      </c>
      <c r="E20"/>
    </row>
    <row r="21" spans="2:5" x14ac:dyDescent="0.2">
      <c r="B21" s="29" t="s">
        <v>48</v>
      </c>
      <c r="C21" s="21">
        <v>716429.4</v>
      </c>
      <c r="E21"/>
    </row>
    <row r="22" spans="2:5" ht="13.5" thickBot="1" x14ac:dyDescent="0.25">
      <c r="B22" s="29" t="s">
        <v>85</v>
      </c>
      <c r="C22" s="21">
        <v>976359</v>
      </c>
      <c r="E22"/>
    </row>
    <row r="23" spans="2:5" ht="13.5" thickBot="1" x14ac:dyDescent="0.25">
      <c r="B23" s="16" t="s">
        <v>9</v>
      </c>
      <c r="C23" s="17">
        <f>+C24+C26</f>
        <v>1112000</v>
      </c>
      <c r="E23"/>
    </row>
    <row r="24" spans="2:5" x14ac:dyDescent="0.2">
      <c r="B24" s="28" t="s">
        <v>38</v>
      </c>
      <c r="C24" s="19">
        <f>+C25</f>
        <v>112000</v>
      </c>
      <c r="E24"/>
    </row>
    <row r="25" spans="2:5" x14ac:dyDescent="0.2">
      <c r="B25" s="29" t="s">
        <v>114</v>
      </c>
      <c r="C25" s="21">
        <v>112000</v>
      </c>
      <c r="E25"/>
    </row>
    <row r="26" spans="2:5" x14ac:dyDescent="0.2">
      <c r="B26" s="28" t="s">
        <v>12</v>
      </c>
      <c r="C26" s="19">
        <f>+C27</f>
        <v>1000000</v>
      </c>
      <c r="E26"/>
    </row>
    <row r="27" spans="2:5" ht="13.5" thickBot="1" x14ac:dyDescent="0.25">
      <c r="B27" s="29" t="s">
        <v>90</v>
      </c>
      <c r="C27" s="21">
        <v>1000000</v>
      </c>
      <c r="E27"/>
    </row>
    <row r="28" spans="2:5" ht="13.5" thickBot="1" x14ac:dyDescent="0.25">
      <c r="B28" s="16" t="s">
        <v>13</v>
      </c>
      <c r="C28" s="17">
        <f>+C29+C31+C33</f>
        <v>945999</v>
      </c>
      <c r="E28"/>
    </row>
    <row r="29" spans="2:5" x14ac:dyDescent="0.2">
      <c r="B29" s="28" t="s">
        <v>14</v>
      </c>
      <c r="C29" s="19">
        <f>+SUM(C30:C30)</f>
        <v>625999</v>
      </c>
    </row>
    <row r="30" spans="2:5" x14ac:dyDescent="0.2">
      <c r="B30" s="29" t="s">
        <v>32</v>
      </c>
      <c r="C30" s="21">
        <v>625999</v>
      </c>
    </row>
    <row r="31" spans="2:5" x14ac:dyDescent="0.2">
      <c r="B31" s="28" t="s">
        <v>81</v>
      </c>
      <c r="C31" s="19">
        <f>+C32</f>
        <v>120000</v>
      </c>
    </row>
    <row r="32" spans="2:5" x14ac:dyDescent="0.2">
      <c r="B32" s="29" t="s">
        <v>128</v>
      </c>
      <c r="C32" s="21">
        <v>120000</v>
      </c>
    </row>
    <row r="33" spans="2:3" x14ac:dyDescent="0.2">
      <c r="B33" s="28" t="s">
        <v>33</v>
      </c>
      <c r="C33" s="19">
        <f>+C34</f>
        <v>200000</v>
      </c>
    </row>
    <row r="34" spans="2:3" ht="13.5" thickBot="1" x14ac:dyDescent="0.25">
      <c r="B34" s="29" t="s">
        <v>34</v>
      </c>
      <c r="C34" s="21">
        <v>200000</v>
      </c>
    </row>
    <row r="35" spans="2:3" ht="13.5" thickBot="1" x14ac:dyDescent="0.25">
      <c r="B35" s="23" t="s">
        <v>19</v>
      </c>
      <c r="C35" s="5">
        <f>+C12+C17+C23+C28</f>
        <v>5652587.4100000001</v>
      </c>
    </row>
    <row r="36" spans="2:3" ht="13.5" thickBot="1" x14ac:dyDescent="0.25">
      <c r="B36" s="30" t="s">
        <v>18</v>
      </c>
      <c r="C36" s="7">
        <v>0</v>
      </c>
    </row>
    <row r="37" spans="2:3" ht="13.5" thickBot="1" x14ac:dyDescent="0.25">
      <c r="B37" s="8" t="s">
        <v>20</v>
      </c>
      <c r="C37" s="6">
        <f>SUM(C35:C36)</f>
        <v>5652587.4100000001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F11" sqref="F1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1" t="s">
        <v>87</v>
      </c>
      <c r="C5" s="61"/>
      <c r="D5" s="27"/>
    </row>
    <row r="6" spans="1:4" ht="15" customHeight="1" x14ac:dyDescent="0.25">
      <c r="B6" s="11"/>
      <c r="C6" s="11"/>
    </row>
    <row r="7" spans="1:4" x14ac:dyDescent="0.2">
      <c r="B7" s="66" t="s">
        <v>92</v>
      </c>
      <c r="C7" s="66"/>
    </row>
    <row r="8" spans="1:4" x14ac:dyDescent="0.2">
      <c r="B8" s="13"/>
      <c r="C8" s="13"/>
    </row>
    <row r="9" spans="1:4" x14ac:dyDescent="0.2">
      <c r="B9" s="67" t="s">
        <v>131</v>
      </c>
      <c r="C9" s="67"/>
    </row>
    <row r="10" spans="1:4" ht="13.5" thickBot="1" x14ac:dyDescent="0.25">
      <c r="B10" s="65"/>
      <c r="C10" s="65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37</v>
      </c>
      <c r="C12" s="17">
        <f>+C13</f>
        <v>73000</v>
      </c>
    </row>
    <row r="13" spans="1:4" x14ac:dyDescent="0.2">
      <c r="B13" s="28" t="s">
        <v>2</v>
      </c>
      <c r="C13" s="19">
        <f>+C14</f>
        <v>73000</v>
      </c>
    </row>
    <row r="14" spans="1:4" ht="13.5" thickBot="1" x14ac:dyDescent="0.25">
      <c r="B14" s="29" t="s">
        <v>2</v>
      </c>
      <c r="C14" s="21">
        <v>73000</v>
      </c>
    </row>
    <row r="15" spans="1:4" ht="13.5" thickBot="1" x14ac:dyDescent="0.25">
      <c r="B15" s="16" t="s">
        <v>9</v>
      </c>
      <c r="C15" s="17">
        <f>+C16+C18</f>
        <v>5616220</v>
      </c>
    </row>
    <row r="16" spans="1:4" x14ac:dyDescent="0.2">
      <c r="B16" s="28" t="s">
        <v>50</v>
      </c>
      <c r="C16" s="19">
        <f>+C17</f>
        <v>480000</v>
      </c>
    </row>
    <row r="17" spans="2:3" x14ac:dyDescent="0.2">
      <c r="B17" s="29" t="s">
        <v>71</v>
      </c>
      <c r="C17" s="21">
        <v>480000</v>
      </c>
    </row>
    <row r="18" spans="2:3" x14ac:dyDescent="0.2">
      <c r="B18" s="28" t="s">
        <v>10</v>
      </c>
      <c r="C18" s="19">
        <f>SUM(C19:C20)</f>
        <v>5136220</v>
      </c>
    </row>
    <row r="19" spans="2:3" x14ac:dyDescent="0.2">
      <c r="B19" s="29" t="s">
        <v>10</v>
      </c>
      <c r="C19" s="21">
        <v>4350000</v>
      </c>
    </row>
    <row r="20" spans="2:3" ht="13.5" thickBot="1" x14ac:dyDescent="0.25">
      <c r="B20" s="29" t="s">
        <v>44</v>
      </c>
      <c r="C20" s="21">
        <v>786220</v>
      </c>
    </row>
    <row r="21" spans="2:3" ht="13.5" thickBot="1" x14ac:dyDescent="0.25">
      <c r="B21" s="16" t="s">
        <v>13</v>
      </c>
      <c r="C21" s="17">
        <f>+C22+C24</f>
        <v>3132280</v>
      </c>
    </row>
    <row r="22" spans="2:3" x14ac:dyDescent="0.2">
      <c r="B22" s="28" t="s">
        <v>14</v>
      </c>
      <c r="C22" s="19">
        <f>+C23</f>
        <v>1600000</v>
      </c>
    </row>
    <row r="23" spans="2:3" x14ac:dyDescent="0.2">
      <c r="B23" s="29" t="s">
        <v>125</v>
      </c>
      <c r="C23" s="21">
        <v>1600000</v>
      </c>
    </row>
    <row r="24" spans="2:3" x14ac:dyDescent="0.2">
      <c r="B24" s="28" t="s">
        <v>55</v>
      </c>
      <c r="C24" s="19">
        <f>+SUM(C25:C25)</f>
        <v>1532280</v>
      </c>
    </row>
    <row r="25" spans="2:3" ht="13.5" thickBot="1" x14ac:dyDescent="0.25">
      <c r="B25" s="29" t="s">
        <v>79</v>
      </c>
      <c r="C25" s="21">
        <v>1532280</v>
      </c>
    </row>
    <row r="26" spans="2:3" ht="13.5" thickBot="1" x14ac:dyDescent="0.25">
      <c r="B26" s="23" t="s">
        <v>19</v>
      </c>
      <c r="C26" s="5">
        <f>+C12+C15+C21</f>
        <v>8821500</v>
      </c>
    </row>
    <row r="27" spans="2:3" ht="13.5" thickBot="1" x14ac:dyDescent="0.25">
      <c r="B27" s="30" t="s">
        <v>18</v>
      </c>
      <c r="C27" s="7">
        <v>0</v>
      </c>
    </row>
    <row r="28" spans="2:3" ht="13.5" thickBot="1" x14ac:dyDescent="0.25">
      <c r="B28" s="8" t="s">
        <v>20</v>
      </c>
      <c r="C28" s="6">
        <f>SUM(C26:C27)</f>
        <v>8821500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opLeftCell="A61" zoomScaleNormal="100" workbookViewId="0">
      <selection activeCell="G68" sqref="G68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ht="15" customHeight="1" x14ac:dyDescent="0.2">
      <c r="B5" s="61" t="s">
        <v>87</v>
      </c>
      <c r="C5" s="61"/>
      <c r="D5" s="27"/>
    </row>
    <row r="6" spans="1:5" ht="15" customHeight="1" x14ac:dyDescent="0.25">
      <c r="B6" s="11"/>
      <c r="C6" s="11"/>
    </row>
    <row r="7" spans="1:5" x14ac:dyDescent="0.2">
      <c r="B7" s="66" t="s">
        <v>93</v>
      </c>
      <c r="C7" s="66"/>
    </row>
    <row r="8" spans="1:5" x14ac:dyDescent="0.2">
      <c r="B8" s="13"/>
      <c r="C8" s="13"/>
    </row>
    <row r="9" spans="1:5" x14ac:dyDescent="0.2">
      <c r="B9" s="67" t="s">
        <v>131</v>
      </c>
      <c r="C9" s="67"/>
    </row>
    <row r="10" spans="1:5" ht="13.5" thickBot="1" x14ac:dyDescent="0.25">
      <c r="B10" s="65"/>
      <c r="C10" s="65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+C13+C15+C17+C21+C28+C36+C39</f>
        <v>36360139.062585838</v>
      </c>
      <c r="E12"/>
    </row>
    <row r="13" spans="1:5" x14ac:dyDescent="0.2">
      <c r="B13" s="28" t="s">
        <v>60</v>
      </c>
      <c r="C13" s="19">
        <f>+C14</f>
        <v>432954.64005734876</v>
      </c>
      <c r="E13"/>
    </row>
    <row r="14" spans="1:5" x14ac:dyDescent="0.2">
      <c r="B14" s="29" t="s">
        <v>60</v>
      </c>
      <c r="C14" s="21">
        <v>432954.64005734876</v>
      </c>
      <c r="E14"/>
    </row>
    <row r="15" spans="1:5" x14ac:dyDescent="0.2">
      <c r="B15" s="28" t="s">
        <v>83</v>
      </c>
      <c r="C15" s="19">
        <f>+C16</f>
        <v>325211.79286731017</v>
      </c>
      <c r="E15"/>
    </row>
    <row r="16" spans="1:5" x14ac:dyDescent="0.2">
      <c r="B16" s="29" t="s">
        <v>83</v>
      </c>
      <c r="C16" s="21">
        <v>325211.79286731017</v>
      </c>
      <c r="E16"/>
    </row>
    <row r="17" spans="2:5" x14ac:dyDescent="0.2">
      <c r="B17" s="28" t="s">
        <v>1</v>
      </c>
      <c r="C17" s="19">
        <f>+SUM(C18:C20)</f>
        <v>2071952.024062705</v>
      </c>
      <c r="E17"/>
    </row>
    <row r="18" spans="2:5" x14ac:dyDescent="0.2">
      <c r="B18" s="29" t="s">
        <v>21</v>
      </c>
      <c r="C18" s="21">
        <v>825769.06450413272</v>
      </c>
      <c r="E18"/>
    </row>
    <row r="19" spans="2:5" x14ac:dyDescent="0.2">
      <c r="B19" s="29" t="s">
        <v>56</v>
      </c>
      <c r="C19" s="21">
        <v>360553.59614407539</v>
      </c>
      <c r="E19"/>
    </row>
    <row r="20" spans="2:5" x14ac:dyDescent="0.2">
      <c r="B20" s="29" t="s">
        <v>42</v>
      </c>
      <c r="C20" s="21">
        <v>885629.36341449688</v>
      </c>
      <c r="E20"/>
    </row>
    <row r="21" spans="2:5" x14ac:dyDescent="0.2">
      <c r="B21" s="28" t="s">
        <v>35</v>
      </c>
      <c r="C21" s="19">
        <f>+SUM(C22:C27)</f>
        <v>13909675.951971106</v>
      </c>
      <c r="E21"/>
    </row>
    <row r="22" spans="2:5" x14ac:dyDescent="0.2">
      <c r="B22" s="29" t="s">
        <v>49</v>
      </c>
      <c r="C22" s="21">
        <v>4185.646110548807</v>
      </c>
      <c r="E22"/>
    </row>
    <row r="23" spans="2:5" x14ac:dyDescent="0.2">
      <c r="B23" s="29" t="s">
        <v>94</v>
      </c>
      <c r="C23" s="21">
        <v>292674.24583983043</v>
      </c>
      <c r="E23"/>
    </row>
    <row r="24" spans="2:5" x14ac:dyDescent="0.2">
      <c r="B24" s="29" t="s">
        <v>58</v>
      </c>
      <c r="C24" s="21">
        <v>12316874.416761242</v>
      </c>
      <c r="E24"/>
    </row>
    <row r="25" spans="2:5" x14ac:dyDescent="0.2">
      <c r="B25" s="29" t="s">
        <v>36</v>
      </c>
      <c r="C25" s="21">
        <v>743392.42307409341</v>
      </c>
      <c r="E25"/>
    </row>
    <row r="26" spans="2:5" x14ac:dyDescent="0.2">
      <c r="B26" s="29" t="s">
        <v>95</v>
      </c>
      <c r="C26" s="21">
        <v>102563.98802015331</v>
      </c>
      <c r="E26"/>
    </row>
    <row r="27" spans="2:5" x14ac:dyDescent="0.2">
      <c r="B27" s="29" t="s">
        <v>57</v>
      </c>
      <c r="C27" s="21">
        <v>449985.23216523859</v>
      </c>
      <c r="E27"/>
    </row>
    <row r="28" spans="2:5" x14ac:dyDescent="0.2">
      <c r="B28" s="28" t="s">
        <v>26</v>
      </c>
      <c r="C28" s="19">
        <f>+SUM(C29:C35)</f>
        <v>9526060.1150342971</v>
      </c>
      <c r="E28"/>
    </row>
    <row r="29" spans="2:5" x14ac:dyDescent="0.2">
      <c r="B29" s="29" t="s">
        <v>96</v>
      </c>
      <c r="C29" s="21">
        <v>1569309.6264248786</v>
      </c>
    </row>
    <row r="30" spans="2:5" x14ac:dyDescent="0.2">
      <c r="B30" s="29" t="s">
        <v>97</v>
      </c>
      <c r="C30" s="21">
        <v>2024252.6974604107</v>
      </c>
    </row>
    <row r="31" spans="2:5" x14ac:dyDescent="0.2">
      <c r="B31" s="29" t="s">
        <v>98</v>
      </c>
      <c r="C31" s="21">
        <v>416230.59874098666</v>
      </c>
    </row>
    <row r="32" spans="2:5" x14ac:dyDescent="0.2">
      <c r="B32" s="29" t="s">
        <v>99</v>
      </c>
      <c r="C32" s="21">
        <v>2566352.8944160519</v>
      </c>
    </row>
    <row r="33" spans="2:3" x14ac:dyDescent="0.2">
      <c r="B33" s="29" t="s">
        <v>39</v>
      </c>
      <c r="C33" s="21">
        <v>1214926.7226365241</v>
      </c>
    </row>
    <row r="34" spans="2:3" x14ac:dyDescent="0.2">
      <c r="B34" s="29" t="s">
        <v>100</v>
      </c>
      <c r="C34" s="21">
        <v>826861.25986484566</v>
      </c>
    </row>
    <row r="35" spans="2:3" x14ac:dyDescent="0.2">
      <c r="B35" s="29" t="s">
        <v>59</v>
      </c>
      <c r="C35" s="21">
        <v>908126.31549059914</v>
      </c>
    </row>
    <row r="36" spans="2:3" x14ac:dyDescent="0.2">
      <c r="B36" s="28" t="s">
        <v>27</v>
      </c>
      <c r="C36" s="19">
        <f>+SUM(C37:C38)</f>
        <v>782316.8939453885</v>
      </c>
    </row>
    <row r="37" spans="2:3" x14ac:dyDescent="0.2">
      <c r="B37" s="29" t="s">
        <v>28</v>
      </c>
      <c r="C37" s="21">
        <v>509001.16445825389</v>
      </c>
    </row>
    <row r="38" spans="2:3" x14ac:dyDescent="0.2">
      <c r="B38" s="29" t="s">
        <v>101</v>
      </c>
      <c r="C38" s="21">
        <v>273315.72948713467</v>
      </c>
    </row>
    <row r="39" spans="2:3" x14ac:dyDescent="0.2">
      <c r="B39" s="28" t="s">
        <v>2</v>
      </c>
      <c r="C39" s="19">
        <f>+C40</f>
        <v>9311967.6446476802</v>
      </c>
    </row>
    <row r="40" spans="2:3" ht="13.5" thickBot="1" x14ac:dyDescent="0.25">
      <c r="B40" s="29" t="s">
        <v>2</v>
      </c>
      <c r="C40" s="21">
        <v>9311967.6446476802</v>
      </c>
    </row>
    <row r="41" spans="2:3" ht="13.5" thickBot="1" x14ac:dyDescent="0.25">
      <c r="B41" s="16" t="s">
        <v>4</v>
      </c>
      <c r="C41" s="17">
        <f>+C42+C46+C49+C54</f>
        <v>42762886.788764603</v>
      </c>
    </row>
    <row r="42" spans="2:3" x14ac:dyDescent="0.2">
      <c r="B42" s="28" t="s">
        <v>46</v>
      </c>
      <c r="C42" s="19">
        <f>+SUM(C43:C45)</f>
        <v>5662345.2054645317</v>
      </c>
    </row>
    <row r="43" spans="2:3" x14ac:dyDescent="0.2">
      <c r="B43" s="29" t="s">
        <v>102</v>
      </c>
      <c r="C43" s="21">
        <v>2157746.2650575042</v>
      </c>
    </row>
    <row r="44" spans="2:3" x14ac:dyDescent="0.2">
      <c r="B44" s="29" t="s">
        <v>84</v>
      </c>
      <c r="C44" s="21">
        <v>1842527.4710808606</v>
      </c>
    </row>
    <row r="45" spans="2:3" x14ac:dyDescent="0.2">
      <c r="B45" s="29" t="s">
        <v>103</v>
      </c>
      <c r="C45" s="21">
        <v>1662071.4693261669</v>
      </c>
    </row>
    <row r="46" spans="2:3" x14ac:dyDescent="0.2">
      <c r="B46" s="28" t="s">
        <v>75</v>
      </c>
      <c r="C46" s="19">
        <f>+SUM(C47:C48)</f>
        <v>925310.42750724091</v>
      </c>
    </row>
    <row r="47" spans="2:3" x14ac:dyDescent="0.2">
      <c r="B47" s="29" t="s">
        <v>104</v>
      </c>
      <c r="C47" s="21">
        <v>825982.09298807674</v>
      </c>
    </row>
    <row r="48" spans="2:3" x14ac:dyDescent="0.2">
      <c r="B48" s="29" t="s">
        <v>76</v>
      </c>
      <c r="C48" s="21">
        <v>99328.3345191642</v>
      </c>
    </row>
    <row r="49" spans="2:3" x14ac:dyDescent="0.2">
      <c r="B49" s="28" t="s">
        <v>23</v>
      </c>
      <c r="C49" s="19">
        <f>+SUM(C50:C53)</f>
        <v>18161445.942785922</v>
      </c>
    </row>
    <row r="50" spans="2:3" x14ac:dyDescent="0.2">
      <c r="B50" s="29" t="s">
        <v>24</v>
      </c>
      <c r="C50" s="21">
        <v>5043619.852522634</v>
      </c>
    </row>
    <row r="51" spans="2:3" x14ac:dyDescent="0.2">
      <c r="B51" s="29" t="s">
        <v>45</v>
      </c>
      <c r="C51" s="21">
        <v>4756300.957993676</v>
      </c>
    </row>
    <row r="52" spans="2:3" x14ac:dyDescent="0.2">
      <c r="B52" s="29" t="s">
        <v>25</v>
      </c>
      <c r="C52" s="21">
        <v>5850042.2285886565</v>
      </c>
    </row>
    <row r="53" spans="2:3" x14ac:dyDescent="0.2">
      <c r="B53" s="29" t="s">
        <v>105</v>
      </c>
      <c r="C53" s="21">
        <v>2511482.9036809583</v>
      </c>
    </row>
    <row r="54" spans="2:3" x14ac:dyDescent="0.2">
      <c r="B54" s="28" t="s">
        <v>5</v>
      </c>
      <c r="C54" s="19">
        <f>+SUM(C55:C59)</f>
        <v>18013785.213006906</v>
      </c>
    </row>
    <row r="55" spans="2:3" x14ac:dyDescent="0.2">
      <c r="B55" s="29" t="s">
        <v>48</v>
      </c>
      <c r="C55" s="21">
        <v>6770948.6277386025</v>
      </c>
    </row>
    <row r="56" spans="2:3" x14ac:dyDescent="0.2">
      <c r="B56" s="29" t="s">
        <v>77</v>
      </c>
      <c r="C56" s="21">
        <v>7484050.2135400111</v>
      </c>
    </row>
    <row r="57" spans="2:3" x14ac:dyDescent="0.2">
      <c r="B57" s="29" t="s">
        <v>106</v>
      </c>
      <c r="C57" s="21">
        <v>981449.29788107728</v>
      </c>
    </row>
    <row r="58" spans="2:3" x14ac:dyDescent="0.2">
      <c r="B58" s="29" t="s">
        <v>85</v>
      </c>
      <c r="C58" s="21">
        <v>1868886.117530284</v>
      </c>
    </row>
    <row r="59" spans="2:3" ht="13.5" thickBot="1" x14ac:dyDescent="0.25">
      <c r="B59" s="31" t="s">
        <v>78</v>
      </c>
      <c r="C59" s="32">
        <v>908450.95631693432</v>
      </c>
    </row>
    <row r="60" spans="2:3" ht="13.5" thickBot="1" x14ac:dyDescent="0.25">
      <c r="B60" s="16" t="s">
        <v>6</v>
      </c>
      <c r="C60" s="17">
        <f>+C61+C68+C73+C76+C78+C81+C86</f>
        <v>75821964.771956965</v>
      </c>
    </row>
    <row r="61" spans="2:3" x14ac:dyDescent="0.2">
      <c r="B61" s="28" t="s">
        <v>7</v>
      </c>
      <c r="C61" s="19">
        <f>+SUM(C62:C67)</f>
        <v>29598317.549237773</v>
      </c>
    </row>
    <row r="62" spans="2:3" x14ac:dyDescent="0.2">
      <c r="B62" s="29" t="s">
        <v>107</v>
      </c>
      <c r="C62" s="21">
        <v>215366.60458692961</v>
      </c>
    </row>
    <row r="63" spans="2:3" x14ac:dyDescent="0.2">
      <c r="B63" s="29" t="s">
        <v>7</v>
      </c>
      <c r="C63" s="21">
        <v>5379674.0087371264</v>
      </c>
    </row>
    <row r="64" spans="2:3" x14ac:dyDescent="0.2">
      <c r="B64" s="29" t="s">
        <v>17</v>
      </c>
      <c r="C64" s="21">
        <v>8389667.7014971077</v>
      </c>
    </row>
    <row r="65" spans="2:3" x14ac:dyDescent="0.2">
      <c r="B65" s="29" t="s">
        <v>63</v>
      </c>
      <c r="C65" s="21">
        <v>8183392.4861270878</v>
      </c>
    </row>
    <row r="66" spans="2:3" x14ac:dyDescent="0.2">
      <c r="B66" s="29" t="s">
        <v>64</v>
      </c>
      <c r="C66" s="21">
        <v>1223768.6121361193</v>
      </c>
    </row>
    <row r="67" spans="2:3" x14ac:dyDescent="0.2">
      <c r="B67" s="29" t="s">
        <v>108</v>
      </c>
      <c r="C67" s="21">
        <v>6206448.1361533981</v>
      </c>
    </row>
    <row r="68" spans="2:3" x14ac:dyDescent="0.2">
      <c r="B68" s="28" t="s">
        <v>67</v>
      </c>
      <c r="C68" s="19">
        <f>+SUM(C69:C72)</f>
        <v>10359710.146497669</v>
      </c>
    </row>
    <row r="69" spans="2:3" x14ac:dyDescent="0.2">
      <c r="B69" s="29" t="s">
        <v>69</v>
      </c>
      <c r="C69" s="21">
        <v>4941236.1629991317</v>
      </c>
    </row>
    <row r="70" spans="2:3" x14ac:dyDescent="0.2">
      <c r="B70" s="29" t="s">
        <v>109</v>
      </c>
      <c r="C70" s="21">
        <v>771690.28977172484</v>
      </c>
    </row>
    <row r="71" spans="2:3" x14ac:dyDescent="0.2">
      <c r="B71" s="29" t="s">
        <v>110</v>
      </c>
      <c r="C71" s="21">
        <v>4054330.1761859157</v>
      </c>
    </row>
    <row r="72" spans="2:3" x14ac:dyDescent="0.2">
      <c r="B72" s="29" t="s">
        <v>68</v>
      </c>
      <c r="C72" s="21">
        <v>592453.51754089608</v>
      </c>
    </row>
    <row r="73" spans="2:3" x14ac:dyDescent="0.2">
      <c r="B73" s="28" t="s">
        <v>52</v>
      </c>
      <c r="C73" s="19">
        <f>+SUM(C74:C75)</f>
        <v>11387370.978606822</v>
      </c>
    </row>
    <row r="74" spans="2:3" x14ac:dyDescent="0.2">
      <c r="B74" s="29" t="s">
        <v>52</v>
      </c>
      <c r="C74" s="21">
        <v>10333270.997991821</v>
      </c>
    </row>
    <row r="75" spans="2:3" x14ac:dyDescent="0.2">
      <c r="B75" s="29" t="s">
        <v>111</v>
      </c>
      <c r="C75" s="21">
        <v>1054099.9806150019</v>
      </c>
    </row>
    <row r="76" spans="2:3" x14ac:dyDescent="0.2">
      <c r="B76" s="28" t="s">
        <v>61</v>
      </c>
      <c r="C76" s="19">
        <f>+C77</f>
        <v>7789105.2322462872</v>
      </c>
    </row>
    <row r="77" spans="2:3" x14ac:dyDescent="0.2">
      <c r="B77" s="29" t="s">
        <v>62</v>
      </c>
      <c r="C77" s="21">
        <v>7789105.2322462872</v>
      </c>
    </row>
    <row r="78" spans="2:3" x14ac:dyDescent="0.2">
      <c r="B78" s="28" t="s">
        <v>65</v>
      </c>
      <c r="C78" s="19">
        <f>+SUM(C79:C80)</f>
        <v>3942422.9039032203</v>
      </c>
    </row>
    <row r="79" spans="2:3" x14ac:dyDescent="0.2">
      <c r="B79" s="29" t="s">
        <v>66</v>
      </c>
      <c r="C79" s="21">
        <v>3654694.4615241089</v>
      </c>
    </row>
    <row r="80" spans="2:3" x14ac:dyDescent="0.2">
      <c r="B80" s="29" t="s">
        <v>65</v>
      </c>
      <c r="C80" s="21">
        <v>287728.4423791116</v>
      </c>
    </row>
    <row r="81" spans="2:3" x14ac:dyDescent="0.2">
      <c r="B81" s="28" t="s">
        <v>8</v>
      </c>
      <c r="C81" s="19">
        <f>+SUM(C82:C85)</f>
        <v>11802838.083152996</v>
      </c>
    </row>
    <row r="82" spans="2:3" x14ac:dyDescent="0.2">
      <c r="B82" s="29" t="s">
        <v>112</v>
      </c>
      <c r="C82" s="21">
        <v>1901536.06667549</v>
      </c>
    </row>
    <row r="83" spans="2:3" x14ac:dyDescent="0.2">
      <c r="B83" s="29" t="s">
        <v>53</v>
      </c>
      <c r="C83" s="21">
        <v>1629063.2496022731</v>
      </c>
    </row>
    <row r="84" spans="2:3" x14ac:dyDescent="0.2">
      <c r="B84" s="29" t="s">
        <v>43</v>
      </c>
      <c r="C84" s="21">
        <v>2474845.6194568351</v>
      </c>
    </row>
    <row r="85" spans="2:3" x14ac:dyDescent="0.2">
      <c r="B85" s="29" t="s">
        <v>54</v>
      </c>
      <c r="C85" s="21">
        <v>5797393.1474183984</v>
      </c>
    </row>
    <row r="86" spans="2:3" x14ac:dyDescent="0.2">
      <c r="B86" s="28" t="s">
        <v>3</v>
      </c>
      <c r="C86" s="19">
        <f>+SUM(C87:C89)</f>
        <v>942199.87831220659</v>
      </c>
    </row>
    <row r="87" spans="2:3" x14ac:dyDescent="0.2">
      <c r="B87" s="29" t="s">
        <v>22</v>
      </c>
      <c r="C87" s="21">
        <v>276002.44646478177</v>
      </c>
    </row>
    <row r="88" spans="2:3" x14ac:dyDescent="0.2">
      <c r="B88" s="29" t="s">
        <v>113</v>
      </c>
      <c r="C88" s="21">
        <v>144815.30697258335</v>
      </c>
    </row>
    <row r="89" spans="2:3" ht="13.5" thickBot="1" x14ac:dyDescent="0.25">
      <c r="B89" s="29" t="s">
        <v>3</v>
      </c>
      <c r="C89" s="21">
        <v>521382.12487484142</v>
      </c>
    </row>
    <row r="90" spans="2:3" ht="13.5" thickBot="1" x14ac:dyDescent="0.25">
      <c r="B90" s="16" t="s">
        <v>9</v>
      </c>
      <c r="C90" s="17">
        <f>+C91+C94+C98+C101+C103+C109+C113+C115</f>
        <v>43826723.816004306</v>
      </c>
    </row>
    <row r="91" spans="2:3" x14ac:dyDescent="0.2">
      <c r="B91" s="33" t="s">
        <v>38</v>
      </c>
      <c r="C91" s="34">
        <f>+SUM(C92:C93)</f>
        <v>4585348.3491013711</v>
      </c>
    </row>
    <row r="92" spans="2:3" x14ac:dyDescent="0.2">
      <c r="B92" s="29" t="s">
        <v>114</v>
      </c>
      <c r="C92" s="21">
        <v>3156877.0209171143</v>
      </c>
    </row>
    <row r="93" spans="2:3" x14ac:dyDescent="0.2">
      <c r="B93" s="29" t="s">
        <v>30</v>
      </c>
      <c r="C93" s="21">
        <v>1428471.3281842566</v>
      </c>
    </row>
    <row r="94" spans="2:3" x14ac:dyDescent="0.2">
      <c r="B94" s="28" t="s">
        <v>50</v>
      </c>
      <c r="C94" s="19">
        <f>+SUM(C95:C97)</f>
        <v>11606588.615022145</v>
      </c>
    </row>
    <row r="95" spans="2:3" x14ac:dyDescent="0.2">
      <c r="B95" s="29" t="s">
        <v>70</v>
      </c>
      <c r="C95" s="21">
        <v>293645.83654481312</v>
      </c>
    </row>
    <row r="96" spans="2:3" x14ac:dyDescent="0.2">
      <c r="B96" s="29" t="s">
        <v>71</v>
      </c>
      <c r="C96" s="21">
        <v>18835.579860441412</v>
      </c>
    </row>
    <row r="97" spans="2:3" x14ac:dyDescent="0.2">
      <c r="B97" s="29" t="s">
        <v>51</v>
      </c>
      <c r="C97" s="21">
        <v>11294107.19861689</v>
      </c>
    </row>
    <row r="98" spans="2:3" x14ac:dyDescent="0.2">
      <c r="B98" s="28" t="s">
        <v>29</v>
      </c>
      <c r="C98" s="19">
        <f>+SUM(C99:C100)</f>
        <v>2262609.101744866</v>
      </c>
    </row>
    <row r="99" spans="2:3" x14ac:dyDescent="0.2">
      <c r="B99" s="29" t="s">
        <v>74</v>
      </c>
      <c r="C99" s="21">
        <v>691662.11108374479</v>
      </c>
    </row>
    <row r="100" spans="2:3" x14ac:dyDescent="0.2">
      <c r="B100" s="29" t="s">
        <v>41</v>
      </c>
      <c r="C100" s="21">
        <v>1570946.990661121</v>
      </c>
    </row>
    <row r="101" spans="2:3" x14ac:dyDescent="0.2">
      <c r="B101" s="28" t="s">
        <v>72</v>
      </c>
      <c r="C101" s="19">
        <f>+C102</f>
        <v>964763.87975403864</v>
      </c>
    </row>
    <row r="102" spans="2:3" x14ac:dyDescent="0.2">
      <c r="B102" s="29" t="s">
        <v>73</v>
      </c>
      <c r="C102" s="21">
        <v>964763.87975403864</v>
      </c>
    </row>
    <row r="103" spans="2:3" x14ac:dyDescent="0.2">
      <c r="B103" s="28" t="s">
        <v>10</v>
      </c>
      <c r="C103" s="19">
        <f>+SUM(C104:C108)</f>
        <v>6152409.9710499998</v>
      </c>
    </row>
    <row r="104" spans="2:3" x14ac:dyDescent="0.2">
      <c r="B104" s="29" t="s">
        <v>115</v>
      </c>
      <c r="C104" s="21">
        <v>512762.23190391902</v>
      </c>
    </row>
    <row r="105" spans="2:3" x14ac:dyDescent="0.2">
      <c r="B105" s="29" t="s">
        <v>10</v>
      </c>
      <c r="C105" s="21">
        <v>4100687.9966654843</v>
      </c>
    </row>
    <row r="106" spans="2:3" x14ac:dyDescent="0.2">
      <c r="B106" s="29" t="s">
        <v>116</v>
      </c>
      <c r="C106" s="21">
        <v>192528.24896062148</v>
      </c>
    </row>
    <row r="107" spans="2:3" x14ac:dyDescent="0.2">
      <c r="B107" s="29" t="s">
        <v>44</v>
      </c>
      <c r="C107" s="21">
        <v>1284410.0928633763</v>
      </c>
    </row>
    <row r="108" spans="2:3" x14ac:dyDescent="0.2">
      <c r="B108" s="68" t="s">
        <v>117</v>
      </c>
      <c r="C108" s="69">
        <v>62021.400656598693</v>
      </c>
    </row>
    <row r="109" spans="2:3" x14ac:dyDescent="0.2">
      <c r="B109" s="70" t="s">
        <v>11</v>
      </c>
      <c r="C109" s="71">
        <f>+SUM(C110:C112)</f>
        <v>7790543.5275662765</v>
      </c>
    </row>
    <row r="110" spans="2:3" x14ac:dyDescent="0.2">
      <c r="B110" s="29" t="s">
        <v>118</v>
      </c>
      <c r="C110" s="21">
        <v>1793111.4594531371</v>
      </c>
    </row>
    <row r="111" spans="2:3" x14ac:dyDescent="0.2">
      <c r="B111" s="29" t="s">
        <v>11</v>
      </c>
      <c r="C111" s="21">
        <v>5221688.2218068782</v>
      </c>
    </row>
    <row r="112" spans="2:3" x14ac:dyDescent="0.2">
      <c r="B112" s="29" t="s">
        <v>119</v>
      </c>
      <c r="C112" s="21">
        <v>775743.84630626056</v>
      </c>
    </row>
    <row r="113" spans="2:3" x14ac:dyDescent="0.2">
      <c r="B113" s="28" t="s">
        <v>47</v>
      </c>
      <c r="C113" s="19">
        <f>+C114</f>
        <v>851801.72577870556</v>
      </c>
    </row>
    <row r="114" spans="2:3" x14ac:dyDescent="0.2">
      <c r="B114" s="29" t="s">
        <v>47</v>
      </c>
      <c r="C114" s="21">
        <v>851801.72577870556</v>
      </c>
    </row>
    <row r="115" spans="2:3" x14ac:dyDescent="0.2">
      <c r="B115" s="28" t="s">
        <v>12</v>
      </c>
      <c r="C115" s="19">
        <f>+SUM(C116:C123)</f>
        <v>9612658.645986896</v>
      </c>
    </row>
    <row r="116" spans="2:3" x14ac:dyDescent="0.2">
      <c r="B116" s="29" t="s">
        <v>90</v>
      </c>
      <c r="C116" s="21">
        <v>1640366.1272612978</v>
      </c>
    </row>
    <row r="117" spans="2:3" x14ac:dyDescent="0.2">
      <c r="B117" s="29" t="s">
        <v>120</v>
      </c>
      <c r="C117" s="21">
        <v>1183918.4813532885</v>
      </c>
    </row>
    <row r="118" spans="2:3" x14ac:dyDescent="0.2">
      <c r="B118" s="29" t="s">
        <v>121</v>
      </c>
      <c r="C118" s="21">
        <v>3847421.2666710466</v>
      </c>
    </row>
    <row r="119" spans="2:3" x14ac:dyDescent="0.2">
      <c r="B119" s="29" t="s">
        <v>122</v>
      </c>
      <c r="C119" s="21">
        <v>841768.04278550821</v>
      </c>
    </row>
    <row r="120" spans="2:3" x14ac:dyDescent="0.2">
      <c r="B120" s="29" t="s">
        <v>123</v>
      </c>
      <c r="C120" s="21">
        <v>914315.82812471571</v>
      </c>
    </row>
    <row r="121" spans="2:3" x14ac:dyDescent="0.2">
      <c r="B121" s="29" t="s">
        <v>40</v>
      </c>
      <c r="C121" s="21">
        <v>523129.52887257311</v>
      </c>
    </row>
    <row r="122" spans="2:3" x14ac:dyDescent="0.2">
      <c r="B122" s="29" t="s">
        <v>12</v>
      </c>
      <c r="C122" s="21">
        <v>183786.47959059285</v>
      </c>
    </row>
    <row r="123" spans="2:3" ht="13.5" thickBot="1" x14ac:dyDescent="0.25">
      <c r="B123" s="29" t="s">
        <v>124</v>
      </c>
      <c r="C123" s="21">
        <v>477952.89132787357</v>
      </c>
    </row>
    <row r="124" spans="2:3" ht="13.5" thickBot="1" x14ac:dyDescent="0.25">
      <c r="B124" s="16" t="s">
        <v>13</v>
      </c>
      <c r="C124" s="5">
        <f>+C125+C127+C133+C135+C139</f>
        <v>22437790.677541997</v>
      </c>
    </row>
    <row r="125" spans="2:3" x14ac:dyDescent="0.2">
      <c r="B125" s="28" t="s">
        <v>31</v>
      </c>
      <c r="C125" s="19">
        <f>+C126</f>
        <v>985615.25703002815</v>
      </c>
    </row>
    <row r="126" spans="2:3" x14ac:dyDescent="0.2">
      <c r="B126" s="29" t="s">
        <v>31</v>
      </c>
      <c r="C126" s="21">
        <v>985615.25703002815</v>
      </c>
    </row>
    <row r="127" spans="2:3" x14ac:dyDescent="0.2">
      <c r="B127" s="28" t="s">
        <v>14</v>
      </c>
      <c r="C127" s="19">
        <f>+SUM(C128:C132)</f>
        <v>12538881.880479014</v>
      </c>
    </row>
    <row r="128" spans="2:3" x14ac:dyDescent="0.2">
      <c r="B128" s="29" t="s">
        <v>125</v>
      </c>
      <c r="C128" s="21">
        <v>622483.67731397424</v>
      </c>
    </row>
    <row r="129" spans="2:3" x14ac:dyDescent="0.2">
      <c r="B129" s="29" t="s">
        <v>16</v>
      </c>
      <c r="C129" s="21">
        <v>1831362.1779806348</v>
      </c>
    </row>
    <row r="130" spans="2:3" x14ac:dyDescent="0.2">
      <c r="B130" s="29" t="s">
        <v>126</v>
      </c>
      <c r="C130" s="21">
        <v>1139779.3429367461</v>
      </c>
    </row>
    <row r="131" spans="2:3" x14ac:dyDescent="0.2">
      <c r="B131" s="29" t="s">
        <v>32</v>
      </c>
      <c r="C131" s="21">
        <v>8822864.4213097636</v>
      </c>
    </row>
    <row r="132" spans="2:3" x14ac:dyDescent="0.2">
      <c r="B132" s="29" t="s">
        <v>91</v>
      </c>
      <c r="C132" s="21">
        <v>122392.26093789427</v>
      </c>
    </row>
    <row r="133" spans="2:3" x14ac:dyDescent="0.2">
      <c r="B133" s="28" t="s">
        <v>81</v>
      </c>
      <c r="C133" s="19">
        <f>+C134</f>
        <v>91232.065523072379</v>
      </c>
    </row>
    <row r="134" spans="2:3" x14ac:dyDescent="0.2">
      <c r="B134" s="29" t="s">
        <v>86</v>
      </c>
      <c r="C134" s="21">
        <v>91232.065523072379</v>
      </c>
    </row>
    <row r="135" spans="2:3" x14ac:dyDescent="0.2">
      <c r="B135" s="28" t="s">
        <v>55</v>
      </c>
      <c r="C135" s="19">
        <f>+SUM(C136:C138)</f>
        <v>7816841.2956269328</v>
      </c>
    </row>
    <row r="136" spans="2:3" x14ac:dyDescent="0.2">
      <c r="B136" s="29" t="s">
        <v>88</v>
      </c>
      <c r="C136" s="21">
        <v>725979.75441949186</v>
      </c>
    </row>
    <row r="137" spans="2:3" x14ac:dyDescent="0.2">
      <c r="B137" s="29" t="s">
        <v>80</v>
      </c>
      <c r="C137" s="21">
        <v>2164726.5962483538</v>
      </c>
    </row>
    <row r="138" spans="2:3" x14ac:dyDescent="0.2">
      <c r="B138" s="29" t="s">
        <v>79</v>
      </c>
      <c r="C138" s="21">
        <v>4926134.9449590873</v>
      </c>
    </row>
    <row r="139" spans="2:3" x14ac:dyDescent="0.2">
      <c r="B139" s="28" t="s">
        <v>33</v>
      </c>
      <c r="C139" s="19">
        <f>+C140</f>
        <v>1005220.1788829498</v>
      </c>
    </row>
    <row r="140" spans="2:3" ht="13.5" thickBot="1" x14ac:dyDescent="0.25">
      <c r="B140" s="29" t="s">
        <v>34</v>
      </c>
      <c r="C140" s="21">
        <v>1005220.1788829498</v>
      </c>
    </row>
    <row r="141" spans="2:3" ht="13.5" thickBot="1" x14ac:dyDescent="0.25">
      <c r="B141" s="16" t="s">
        <v>82</v>
      </c>
      <c r="C141" s="5">
        <v>625418.16519849293</v>
      </c>
    </row>
    <row r="142" spans="2:3" ht="13.5" thickBot="1" x14ac:dyDescent="0.25">
      <c r="B142" s="23" t="s">
        <v>19</v>
      </c>
      <c r="C142" s="5">
        <f>+C12+C41+C60+C90+C124+C141</f>
        <v>221834923.28205222</v>
      </c>
    </row>
    <row r="143" spans="2:3" ht="13.5" thickBot="1" x14ac:dyDescent="0.25">
      <c r="B143" s="30" t="s">
        <v>18</v>
      </c>
      <c r="C143" s="7">
        <v>0</v>
      </c>
    </row>
    <row r="144" spans="2:3" ht="13.5" thickBot="1" x14ac:dyDescent="0.25">
      <c r="B144" s="23" t="s">
        <v>20</v>
      </c>
      <c r="C144" s="6">
        <f>+C142+C143</f>
        <v>221834923.28205222</v>
      </c>
    </row>
    <row r="149" spans="2:2" x14ac:dyDescent="0.2">
      <c r="B149" s="35"/>
    </row>
    <row r="151" spans="2:2" x14ac:dyDescent="0.2">
      <c r="B151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5" orientation="portrait" r:id="rId1"/>
  <headerFooter>
    <oddFooter>&amp;R&amp;P/&amp;N</oddFooter>
  </headerFooter>
  <rowBreaks count="2" manualBreakCount="2">
    <brk id="59" min="1" max="2" man="1"/>
    <brk id="108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selection activeCell="G15" sqref="G1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1" t="s">
        <v>87</v>
      </c>
      <c r="C5" s="61"/>
    </row>
    <row r="6" spans="1:3" ht="7.5" customHeight="1" x14ac:dyDescent="0.25">
      <c r="B6" s="11"/>
      <c r="C6" s="11"/>
    </row>
    <row r="7" spans="1:3" x14ac:dyDescent="0.2">
      <c r="B7" s="66" t="s">
        <v>127</v>
      </c>
      <c r="C7" s="66"/>
    </row>
    <row r="8" spans="1:3" ht="7.5" customHeight="1" x14ac:dyDescent="0.2">
      <c r="B8" s="12"/>
      <c r="C8" s="12"/>
    </row>
    <row r="9" spans="1:3" x14ac:dyDescent="0.2">
      <c r="B9" s="67" t="s">
        <v>131</v>
      </c>
      <c r="C9" s="67"/>
    </row>
    <row r="10" spans="1:3" ht="7.5" customHeight="1" thickBot="1" x14ac:dyDescent="0.25">
      <c r="B10" s="65"/>
      <c r="C10" s="65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</f>
        <v>107809.60999999999</v>
      </c>
    </row>
    <row r="13" spans="1:3" x14ac:dyDescent="0.2">
      <c r="B13" s="22" t="s">
        <v>60</v>
      </c>
      <c r="C13" s="19">
        <f>+C14</f>
        <v>40974.47</v>
      </c>
    </row>
    <row r="14" spans="1:3" x14ac:dyDescent="0.2">
      <c r="B14" s="29" t="s">
        <v>60</v>
      </c>
      <c r="C14" s="21">
        <v>40974.47</v>
      </c>
    </row>
    <row r="15" spans="1:3" x14ac:dyDescent="0.2">
      <c r="B15" s="22" t="s">
        <v>35</v>
      </c>
      <c r="C15" s="19">
        <f>SUM(C16:C16)</f>
        <v>66835.139999999985</v>
      </c>
    </row>
    <row r="16" spans="1:3" ht="13.5" thickBot="1" x14ac:dyDescent="0.25">
      <c r="B16" s="29" t="s">
        <v>49</v>
      </c>
      <c r="C16" s="21">
        <v>66835.139999999985</v>
      </c>
    </row>
    <row r="17" spans="2:3" ht="13.5" thickBot="1" x14ac:dyDescent="0.25">
      <c r="B17" s="16" t="s">
        <v>4</v>
      </c>
      <c r="C17" s="17">
        <f>+C18+C22</f>
        <v>261355.66999999998</v>
      </c>
    </row>
    <row r="18" spans="2:3" x14ac:dyDescent="0.2">
      <c r="B18" s="22" t="s">
        <v>23</v>
      </c>
      <c r="C18" s="19">
        <f>SUM(C19:C21)</f>
        <v>186141.52999999997</v>
      </c>
    </row>
    <row r="19" spans="2:3" x14ac:dyDescent="0.2">
      <c r="B19" s="29" t="s">
        <v>24</v>
      </c>
      <c r="C19" s="21">
        <v>33457.800000000003</v>
      </c>
    </row>
    <row r="20" spans="2:3" x14ac:dyDescent="0.2">
      <c r="B20" s="29" t="s">
        <v>25</v>
      </c>
      <c r="C20" s="21">
        <v>147175.87</v>
      </c>
    </row>
    <row r="21" spans="2:3" x14ac:dyDescent="0.2">
      <c r="B21" s="29" t="s">
        <v>105</v>
      </c>
      <c r="C21" s="21">
        <v>5507.86</v>
      </c>
    </row>
    <row r="22" spans="2:3" x14ac:dyDescent="0.2">
      <c r="B22" s="22" t="s">
        <v>5</v>
      </c>
      <c r="C22" s="19">
        <f>SUM(C23:C23)</f>
        <v>75214.140000000014</v>
      </c>
    </row>
    <row r="23" spans="2:3" ht="13.5" thickBot="1" x14ac:dyDescent="0.25">
      <c r="B23" s="29" t="s">
        <v>77</v>
      </c>
      <c r="C23" s="21">
        <v>75214.140000000014</v>
      </c>
    </row>
    <row r="24" spans="2:3" ht="13.5" thickBot="1" x14ac:dyDescent="0.25">
      <c r="B24" s="16" t="s">
        <v>6</v>
      </c>
      <c r="C24" s="17">
        <f>+C25+C28+C32+C35+C38+C42</f>
        <v>610204.83999999985</v>
      </c>
    </row>
    <row r="25" spans="2:3" x14ac:dyDescent="0.2">
      <c r="B25" s="18" t="s">
        <v>7</v>
      </c>
      <c r="C25" s="34">
        <f>+SUM(C26:C27)</f>
        <v>51532.34</v>
      </c>
    </row>
    <row r="26" spans="2:3" x14ac:dyDescent="0.2">
      <c r="B26" s="29" t="s">
        <v>7</v>
      </c>
      <c r="C26" s="21">
        <v>46358.03</v>
      </c>
    </row>
    <row r="27" spans="2:3" x14ac:dyDescent="0.2">
      <c r="B27" s="29" t="s">
        <v>63</v>
      </c>
      <c r="C27" s="21">
        <v>5174.3099999999995</v>
      </c>
    </row>
    <row r="28" spans="2:3" x14ac:dyDescent="0.2">
      <c r="B28" s="22" t="s">
        <v>67</v>
      </c>
      <c r="C28" s="19">
        <f>SUM(C29:C31)</f>
        <v>194334.44000000003</v>
      </c>
    </row>
    <row r="29" spans="2:3" x14ac:dyDescent="0.2">
      <c r="B29" s="29" t="s">
        <v>109</v>
      </c>
      <c r="C29" s="21">
        <v>48573.39</v>
      </c>
    </row>
    <row r="30" spans="2:3" x14ac:dyDescent="0.2">
      <c r="B30" s="29" t="s">
        <v>110</v>
      </c>
      <c r="C30" s="21">
        <v>131396.57</v>
      </c>
    </row>
    <row r="31" spans="2:3" x14ac:dyDescent="0.2">
      <c r="B31" s="29" t="s">
        <v>68</v>
      </c>
      <c r="C31" s="21">
        <v>14364.48</v>
      </c>
    </row>
    <row r="32" spans="2:3" x14ac:dyDescent="0.2">
      <c r="B32" s="22" t="s">
        <v>52</v>
      </c>
      <c r="C32" s="19">
        <f>+SUM(C33:C34)</f>
        <v>159781.13999999993</v>
      </c>
    </row>
    <row r="33" spans="2:3" x14ac:dyDescent="0.2">
      <c r="B33" s="29" t="s">
        <v>52</v>
      </c>
      <c r="C33" s="21">
        <v>150003.35999999993</v>
      </c>
    </row>
    <row r="34" spans="2:3" x14ac:dyDescent="0.2">
      <c r="B34" s="29" t="s">
        <v>111</v>
      </c>
      <c r="C34" s="21">
        <v>9777.7799999999988</v>
      </c>
    </row>
    <row r="35" spans="2:3" x14ac:dyDescent="0.2">
      <c r="B35" s="22" t="s">
        <v>65</v>
      </c>
      <c r="C35" s="19">
        <f>+SUM(C36:C37)</f>
        <v>132293.14000000001</v>
      </c>
    </row>
    <row r="36" spans="2:3" x14ac:dyDescent="0.2">
      <c r="B36" s="29" t="s">
        <v>66</v>
      </c>
      <c r="C36" s="21">
        <v>129468.14</v>
      </c>
    </row>
    <row r="37" spans="2:3" x14ac:dyDescent="0.2">
      <c r="B37" s="29" t="s">
        <v>65</v>
      </c>
      <c r="C37" s="21">
        <v>2825</v>
      </c>
    </row>
    <row r="38" spans="2:3" x14ac:dyDescent="0.2">
      <c r="B38" s="22" t="s">
        <v>8</v>
      </c>
      <c r="C38" s="19">
        <f>SUM(C39:C41)</f>
        <v>58916.08</v>
      </c>
    </row>
    <row r="39" spans="2:3" x14ac:dyDescent="0.2">
      <c r="B39" s="29" t="s">
        <v>112</v>
      </c>
      <c r="C39" s="21">
        <v>53339.18</v>
      </c>
    </row>
    <row r="40" spans="2:3" x14ac:dyDescent="0.2">
      <c r="B40" s="29" t="s">
        <v>43</v>
      </c>
      <c r="C40" s="21">
        <v>4800</v>
      </c>
    </row>
    <row r="41" spans="2:3" x14ac:dyDescent="0.2">
      <c r="B41" s="29" t="s">
        <v>54</v>
      </c>
      <c r="C41" s="21">
        <v>776.9</v>
      </c>
    </row>
    <row r="42" spans="2:3" x14ac:dyDescent="0.2">
      <c r="B42" s="22" t="s">
        <v>3</v>
      </c>
      <c r="C42" s="19">
        <f>SUM(C43:C45)</f>
        <v>13347.7</v>
      </c>
    </row>
    <row r="43" spans="2:3" x14ac:dyDescent="0.2">
      <c r="B43" s="29" t="s">
        <v>22</v>
      </c>
      <c r="C43" s="21">
        <v>4566.1099999999997</v>
      </c>
    </row>
    <row r="44" spans="2:3" x14ac:dyDescent="0.2">
      <c r="B44" s="29" t="s">
        <v>113</v>
      </c>
      <c r="C44" s="21">
        <v>2156.4899999999998</v>
      </c>
    </row>
    <row r="45" spans="2:3" ht="13.5" thickBot="1" x14ac:dyDescent="0.25">
      <c r="B45" s="31" t="s">
        <v>3</v>
      </c>
      <c r="C45" s="32">
        <v>6625.1</v>
      </c>
    </row>
    <row r="46" spans="2:3" ht="13.5" thickBot="1" x14ac:dyDescent="0.25">
      <c r="B46" s="16" t="s">
        <v>9</v>
      </c>
      <c r="C46" s="17">
        <f>+C47+C50+C54+C57+C59+C64+C67+C69</f>
        <v>712579.32000000007</v>
      </c>
    </row>
    <row r="47" spans="2:3" x14ac:dyDescent="0.2">
      <c r="B47" s="22" t="s">
        <v>38</v>
      </c>
      <c r="C47" s="19">
        <f>+SUM(C48:C49)</f>
        <v>124834.47</v>
      </c>
    </row>
    <row r="48" spans="2:3" x14ac:dyDescent="0.2">
      <c r="B48" s="29" t="s">
        <v>114</v>
      </c>
      <c r="C48" s="21">
        <v>62224.960000000014</v>
      </c>
    </row>
    <row r="49" spans="2:3" x14ac:dyDescent="0.2">
      <c r="B49" s="29" t="s">
        <v>30</v>
      </c>
      <c r="C49" s="21">
        <v>62609.509999999987</v>
      </c>
    </row>
    <row r="50" spans="2:3" x14ac:dyDescent="0.2">
      <c r="B50" s="22" t="s">
        <v>50</v>
      </c>
      <c r="C50" s="19">
        <f>SUM(C51:C53)</f>
        <v>20252.099999999999</v>
      </c>
    </row>
    <row r="51" spans="2:3" x14ac:dyDescent="0.2">
      <c r="B51" s="29" t="s">
        <v>70</v>
      </c>
      <c r="C51" s="21">
        <v>5347.87</v>
      </c>
    </row>
    <row r="52" spans="2:3" x14ac:dyDescent="0.2">
      <c r="B52" s="29" t="s">
        <v>71</v>
      </c>
      <c r="C52" s="21">
        <v>8858.02</v>
      </c>
    </row>
    <row r="53" spans="2:3" x14ac:dyDescent="0.2">
      <c r="B53" s="29" t="s">
        <v>51</v>
      </c>
      <c r="C53" s="21">
        <v>6046.21</v>
      </c>
    </row>
    <row r="54" spans="2:3" x14ac:dyDescent="0.2">
      <c r="B54" s="22" t="s">
        <v>29</v>
      </c>
      <c r="C54" s="19">
        <f>SUM(C55:C56)</f>
        <v>288785.56000000006</v>
      </c>
    </row>
    <row r="55" spans="2:3" x14ac:dyDescent="0.2">
      <c r="B55" s="29" t="s">
        <v>74</v>
      </c>
      <c r="C55" s="21">
        <v>40562.32</v>
      </c>
    </row>
    <row r="56" spans="2:3" x14ac:dyDescent="0.2">
      <c r="B56" s="29" t="s">
        <v>41</v>
      </c>
      <c r="C56" s="21">
        <v>248223.24000000008</v>
      </c>
    </row>
    <row r="57" spans="2:3" x14ac:dyDescent="0.2">
      <c r="B57" s="22" t="s">
        <v>72</v>
      </c>
      <c r="C57" s="19">
        <f>+C58</f>
        <v>50668.23000000001</v>
      </c>
    </row>
    <row r="58" spans="2:3" x14ac:dyDescent="0.2">
      <c r="B58" s="29" t="s">
        <v>73</v>
      </c>
      <c r="C58" s="21">
        <v>50668.23000000001</v>
      </c>
    </row>
    <row r="59" spans="2:3" x14ac:dyDescent="0.2">
      <c r="B59" s="22" t="s">
        <v>10</v>
      </c>
      <c r="C59" s="19">
        <f>SUM(C60:C63)</f>
        <v>82765.19</v>
      </c>
    </row>
    <row r="60" spans="2:3" x14ac:dyDescent="0.2">
      <c r="B60" s="29" t="s">
        <v>115</v>
      </c>
      <c r="C60" s="21">
        <v>8930.07</v>
      </c>
    </row>
    <row r="61" spans="2:3" x14ac:dyDescent="0.2">
      <c r="B61" s="29" t="s">
        <v>10</v>
      </c>
      <c r="C61" s="21">
        <v>32719.879999999994</v>
      </c>
    </row>
    <row r="62" spans="2:3" x14ac:dyDescent="0.2">
      <c r="B62" s="29" t="s">
        <v>116</v>
      </c>
      <c r="C62" s="21">
        <v>4944.7199999999993</v>
      </c>
    </row>
    <row r="63" spans="2:3" x14ac:dyDescent="0.2">
      <c r="B63" s="29" t="s">
        <v>44</v>
      </c>
      <c r="C63" s="21">
        <v>36170.520000000004</v>
      </c>
    </row>
    <row r="64" spans="2:3" x14ac:dyDescent="0.2">
      <c r="B64" s="22" t="s">
        <v>11</v>
      </c>
      <c r="C64" s="19">
        <f>SUM(C65:C66)</f>
        <v>69971.689999999988</v>
      </c>
    </row>
    <row r="65" spans="2:3" x14ac:dyDescent="0.2">
      <c r="B65" s="29" t="s">
        <v>118</v>
      </c>
      <c r="C65" s="21">
        <v>54199.419999999991</v>
      </c>
    </row>
    <row r="66" spans="2:3" x14ac:dyDescent="0.2">
      <c r="B66" s="29" t="s">
        <v>119</v>
      </c>
      <c r="C66" s="21">
        <v>15772.270000000002</v>
      </c>
    </row>
    <row r="67" spans="2:3" x14ac:dyDescent="0.2">
      <c r="B67" s="22" t="s">
        <v>47</v>
      </c>
      <c r="C67" s="19">
        <f>+C68</f>
        <v>3217.55</v>
      </c>
    </row>
    <row r="68" spans="2:3" x14ac:dyDescent="0.2">
      <c r="B68" s="29" t="s">
        <v>47</v>
      </c>
      <c r="C68" s="21">
        <v>3217.55</v>
      </c>
    </row>
    <row r="69" spans="2:3" x14ac:dyDescent="0.2">
      <c r="B69" s="22" t="s">
        <v>12</v>
      </c>
      <c r="C69" s="19">
        <f>SUM(C70:C74)</f>
        <v>72084.53</v>
      </c>
    </row>
    <row r="70" spans="2:3" x14ac:dyDescent="0.2">
      <c r="B70" s="29" t="s">
        <v>90</v>
      </c>
      <c r="C70" s="21">
        <v>305.44</v>
      </c>
    </row>
    <row r="71" spans="2:3" x14ac:dyDescent="0.2">
      <c r="B71" s="29" t="s">
        <v>121</v>
      </c>
      <c r="C71" s="21">
        <v>4634</v>
      </c>
    </row>
    <row r="72" spans="2:3" x14ac:dyDescent="0.2">
      <c r="B72" s="29" t="s">
        <v>40</v>
      </c>
      <c r="C72" s="21">
        <v>12446.199999999999</v>
      </c>
    </row>
    <row r="73" spans="2:3" x14ac:dyDescent="0.2">
      <c r="B73" s="29" t="s">
        <v>12</v>
      </c>
      <c r="C73" s="21">
        <v>42895.01</v>
      </c>
    </row>
    <row r="74" spans="2:3" ht="13.5" thickBot="1" x14ac:dyDescent="0.25">
      <c r="B74" s="29" t="s">
        <v>124</v>
      </c>
      <c r="C74" s="21">
        <v>11803.880000000001</v>
      </c>
    </row>
    <row r="75" spans="2:3" ht="13.5" thickBot="1" x14ac:dyDescent="0.25">
      <c r="B75" s="16" t="s">
        <v>13</v>
      </c>
      <c r="C75" s="17">
        <f>+C76</f>
        <v>46154.86</v>
      </c>
    </row>
    <row r="76" spans="2:3" x14ac:dyDescent="0.2">
      <c r="B76" s="22" t="s">
        <v>14</v>
      </c>
      <c r="C76" s="19">
        <f>+C77</f>
        <v>46154.86</v>
      </c>
    </row>
    <row r="77" spans="2:3" ht="13.5" thickBot="1" x14ac:dyDescent="0.25">
      <c r="B77" s="29" t="s">
        <v>125</v>
      </c>
      <c r="C77" s="21">
        <v>46154.86</v>
      </c>
    </row>
    <row r="78" spans="2:3" ht="13.5" thickBot="1" x14ac:dyDescent="0.25">
      <c r="B78" s="16" t="s">
        <v>82</v>
      </c>
      <c r="C78" s="17">
        <v>1063794.26</v>
      </c>
    </row>
    <row r="79" spans="2:3" ht="13.5" thickBot="1" x14ac:dyDescent="0.25">
      <c r="B79" s="23" t="s">
        <v>19</v>
      </c>
      <c r="C79" s="5">
        <f>+C12+C17+C24+C46+C75+C78</f>
        <v>2801898.56</v>
      </c>
    </row>
    <row r="80" spans="2:3" ht="13.5" thickBot="1" x14ac:dyDescent="0.25">
      <c r="B80" s="24" t="s">
        <v>18</v>
      </c>
      <c r="C80" s="7">
        <v>0</v>
      </c>
    </row>
    <row r="81" spans="2:3" ht="13.5" thickBot="1" x14ac:dyDescent="0.25">
      <c r="B81" s="8" t="s">
        <v>20</v>
      </c>
      <c r="C81" s="6">
        <f>+C79+C80</f>
        <v>2801898.56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1" manualBreakCount="1">
    <brk id="45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6"/>
    </row>
    <row r="5" spans="1:5" ht="15" customHeight="1" x14ac:dyDescent="0.2">
      <c r="B5" s="61" t="s">
        <v>87</v>
      </c>
      <c r="C5" s="61"/>
    </row>
    <row r="6" spans="1:5" ht="7.5" customHeight="1" x14ac:dyDescent="0.25">
      <c r="B6" s="11"/>
      <c r="C6" s="11"/>
    </row>
    <row r="7" spans="1:5" x14ac:dyDescent="0.2">
      <c r="B7" s="66" t="s">
        <v>127</v>
      </c>
      <c r="C7" s="66"/>
    </row>
    <row r="8" spans="1:5" ht="7.5" customHeight="1" x14ac:dyDescent="0.2">
      <c r="B8" s="12"/>
      <c r="C8" s="12"/>
    </row>
    <row r="9" spans="1:5" x14ac:dyDescent="0.2">
      <c r="B9" s="67" t="s">
        <v>130</v>
      </c>
      <c r="C9" s="67"/>
    </row>
    <row r="10" spans="1:5" ht="7.5" customHeight="1" thickBot="1" x14ac:dyDescent="0.25">
      <c r="B10" s="65"/>
      <c r="C10" s="65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+C13+C15+C17+C20+C26+C32+C34</f>
        <v>5629672.9999999991</v>
      </c>
      <c r="E12"/>
    </row>
    <row r="13" spans="1:5" x14ac:dyDescent="0.2">
      <c r="B13" s="22" t="s">
        <v>60</v>
      </c>
      <c r="C13" s="19">
        <f>+C14</f>
        <v>238585.91999999998</v>
      </c>
      <c r="E13"/>
    </row>
    <row r="14" spans="1:5" x14ac:dyDescent="0.2">
      <c r="B14" s="29" t="s">
        <v>60</v>
      </c>
      <c r="C14" s="21">
        <v>238585.91999999998</v>
      </c>
      <c r="E14"/>
    </row>
    <row r="15" spans="1:5" x14ac:dyDescent="0.2">
      <c r="B15" s="22" t="s">
        <v>83</v>
      </c>
      <c r="C15" s="19">
        <f>+C16</f>
        <v>640180.04000000015</v>
      </c>
      <c r="E15"/>
    </row>
    <row r="16" spans="1:5" x14ac:dyDescent="0.2">
      <c r="B16" s="29" t="s">
        <v>83</v>
      </c>
      <c r="C16" s="21">
        <v>640180.04000000015</v>
      </c>
      <c r="E16"/>
    </row>
    <row r="17" spans="2:5" x14ac:dyDescent="0.2">
      <c r="B17" s="22" t="s">
        <v>1</v>
      </c>
      <c r="C17" s="19">
        <f>+SUM(C18:C19)</f>
        <v>328877.80000000005</v>
      </c>
      <c r="E17"/>
    </row>
    <row r="18" spans="2:5" x14ac:dyDescent="0.2">
      <c r="B18" s="29" t="s">
        <v>56</v>
      </c>
      <c r="C18" s="21">
        <v>304292.80000000005</v>
      </c>
      <c r="E18"/>
    </row>
    <row r="19" spans="2:5" x14ac:dyDescent="0.2">
      <c r="B19" s="29" t="s">
        <v>42</v>
      </c>
      <c r="C19" s="21">
        <v>24585</v>
      </c>
      <c r="E19"/>
    </row>
    <row r="20" spans="2:5" x14ac:dyDescent="0.2">
      <c r="B20" s="22" t="s">
        <v>35</v>
      </c>
      <c r="C20" s="19">
        <f>SUM(C21:C25)</f>
        <v>2241327.54</v>
      </c>
      <c r="E20"/>
    </row>
    <row r="21" spans="2:5" x14ac:dyDescent="0.2">
      <c r="B21" s="29" t="s">
        <v>49</v>
      </c>
      <c r="C21" s="21">
        <v>569635.64999999979</v>
      </c>
      <c r="E21"/>
    </row>
    <row r="22" spans="2:5" x14ac:dyDescent="0.2">
      <c r="B22" s="29" t="s">
        <v>94</v>
      </c>
      <c r="C22" s="21">
        <v>211940.01</v>
      </c>
      <c r="E22"/>
    </row>
    <row r="23" spans="2:5" x14ac:dyDescent="0.2">
      <c r="B23" s="29" t="s">
        <v>58</v>
      </c>
      <c r="C23" s="21">
        <v>400761.32999999996</v>
      </c>
      <c r="E23"/>
    </row>
    <row r="24" spans="2:5" x14ac:dyDescent="0.2">
      <c r="B24" s="29" t="s">
        <v>36</v>
      </c>
      <c r="C24" s="21">
        <v>480032.64000000013</v>
      </c>
      <c r="E24"/>
    </row>
    <row r="25" spans="2:5" x14ac:dyDescent="0.2">
      <c r="B25" s="29" t="s">
        <v>57</v>
      </c>
      <c r="C25" s="21">
        <v>578957.91</v>
      </c>
      <c r="E25"/>
    </row>
    <row r="26" spans="2:5" x14ac:dyDescent="0.2">
      <c r="B26" s="22" t="s">
        <v>26</v>
      </c>
      <c r="C26" s="19">
        <f>SUM(C27:C31)</f>
        <v>938311.36999999988</v>
      </c>
      <c r="E26"/>
    </row>
    <row r="27" spans="2:5" x14ac:dyDescent="0.2">
      <c r="B27" s="29" t="s">
        <v>96</v>
      </c>
      <c r="C27" s="21">
        <v>86664.26</v>
      </c>
      <c r="E27"/>
    </row>
    <row r="28" spans="2:5" x14ac:dyDescent="0.2">
      <c r="B28" s="29" t="s">
        <v>99</v>
      </c>
      <c r="C28" s="21">
        <v>99976.879999999976</v>
      </c>
      <c r="E28"/>
    </row>
    <row r="29" spans="2:5" x14ac:dyDescent="0.2">
      <c r="B29" s="29" t="s">
        <v>39</v>
      </c>
      <c r="C29" s="21">
        <v>677435.32</v>
      </c>
    </row>
    <row r="30" spans="2:5" x14ac:dyDescent="0.2">
      <c r="B30" s="29" t="s">
        <v>100</v>
      </c>
      <c r="C30" s="21">
        <v>1333.33</v>
      </c>
    </row>
    <row r="31" spans="2:5" x14ac:dyDescent="0.2">
      <c r="B31" s="29" t="s">
        <v>59</v>
      </c>
      <c r="C31" s="21">
        <v>72901.58</v>
      </c>
    </row>
    <row r="32" spans="2:5" x14ac:dyDescent="0.2">
      <c r="B32" s="22" t="s">
        <v>27</v>
      </c>
      <c r="C32" s="19">
        <f>+C33</f>
        <v>534693.85000000009</v>
      </c>
    </row>
    <row r="33" spans="2:3" x14ac:dyDescent="0.2">
      <c r="B33" s="29" t="s">
        <v>101</v>
      </c>
      <c r="C33" s="21">
        <v>534693.85000000009</v>
      </c>
    </row>
    <row r="34" spans="2:3" x14ac:dyDescent="0.2">
      <c r="B34" s="22" t="s">
        <v>2</v>
      </c>
      <c r="C34" s="19">
        <f>+C35</f>
        <v>707696.47999999986</v>
      </c>
    </row>
    <row r="35" spans="2:3" ht="13.5" thickBot="1" x14ac:dyDescent="0.25">
      <c r="B35" s="29" t="s">
        <v>2</v>
      </c>
      <c r="C35" s="21">
        <v>707696.47999999986</v>
      </c>
    </row>
    <row r="36" spans="2:3" ht="13.5" thickBot="1" x14ac:dyDescent="0.25">
      <c r="B36" s="16" t="s">
        <v>4</v>
      </c>
      <c r="C36" s="17">
        <f>+C37+C40+C43+C47</f>
        <v>12832702.930000007</v>
      </c>
    </row>
    <row r="37" spans="2:3" x14ac:dyDescent="0.2">
      <c r="B37" s="18" t="s">
        <v>46</v>
      </c>
      <c r="C37" s="34">
        <f>SUM(C38:C39)</f>
        <v>2352285.4199999995</v>
      </c>
    </row>
    <row r="38" spans="2:3" x14ac:dyDescent="0.2">
      <c r="B38" s="29" t="s">
        <v>102</v>
      </c>
      <c r="C38" s="21">
        <v>11555.55</v>
      </c>
    </row>
    <row r="39" spans="2:3" x14ac:dyDescent="0.2">
      <c r="B39" s="29" t="s">
        <v>84</v>
      </c>
      <c r="C39" s="21">
        <v>2340729.8699999996</v>
      </c>
    </row>
    <row r="40" spans="2:3" x14ac:dyDescent="0.2">
      <c r="B40" s="22" t="s">
        <v>75</v>
      </c>
      <c r="C40" s="19">
        <f>SUM(C41:C42)</f>
        <v>366039.75000000006</v>
      </c>
    </row>
    <row r="41" spans="2:3" x14ac:dyDescent="0.2">
      <c r="B41" s="29" t="s">
        <v>104</v>
      </c>
      <c r="C41" s="21">
        <v>83005.040000000023</v>
      </c>
    </row>
    <row r="42" spans="2:3" x14ac:dyDescent="0.2">
      <c r="B42" s="29" t="s">
        <v>76</v>
      </c>
      <c r="C42" s="21">
        <v>283034.71000000002</v>
      </c>
    </row>
    <row r="43" spans="2:3" x14ac:dyDescent="0.2">
      <c r="B43" s="22" t="s">
        <v>23</v>
      </c>
      <c r="C43" s="19">
        <f>SUM(C44:C46)</f>
        <v>6530974.9600000065</v>
      </c>
    </row>
    <row r="44" spans="2:3" x14ac:dyDescent="0.2">
      <c r="B44" s="29" t="s">
        <v>24</v>
      </c>
      <c r="C44" s="21">
        <v>5615223.5800000066</v>
      </c>
    </row>
    <row r="45" spans="2:3" x14ac:dyDescent="0.2">
      <c r="B45" s="29" t="s">
        <v>45</v>
      </c>
      <c r="C45" s="21">
        <v>530693.57999999984</v>
      </c>
    </row>
    <row r="46" spans="2:3" x14ac:dyDescent="0.2">
      <c r="B46" s="29" t="s">
        <v>25</v>
      </c>
      <c r="C46" s="21">
        <v>385057.8</v>
      </c>
    </row>
    <row r="47" spans="2:3" x14ac:dyDescent="0.2">
      <c r="B47" s="22" t="s">
        <v>5</v>
      </c>
      <c r="C47" s="19">
        <f>SUM(C48:C51)</f>
        <v>3583402.8</v>
      </c>
    </row>
    <row r="48" spans="2:3" x14ac:dyDescent="0.2">
      <c r="B48" s="29" t="s">
        <v>48</v>
      </c>
      <c r="C48" s="21">
        <v>1105057.08</v>
      </c>
    </row>
    <row r="49" spans="2:3" x14ac:dyDescent="0.2">
      <c r="B49" s="29" t="s">
        <v>77</v>
      </c>
      <c r="C49" s="21">
        <v>471168.46000000008</v>
      </c>
    </row>
    <row r="50" spans="2:3" x14ac:dyDescent="0.2">
      <c r="B50" s="29" t="s">
        <v>85</v>
      </c>
      <c r="C50" s="21">
        <v>1542123.7699999998</v>
      </c>
    </row>
    <row r="51" spans="2:3" ht="13.5" thickBot="1" x14ac:dyDescent="0.25">
      <c r="B51" s="31" t="s">
        <v>78</v>
      </c>
      <c r="C51" s="32">
        <v>465053.49000000005</v>
      </c>
    </row>
    <row r="52" spans="2:3" ht="13.5" thickBot="1" x14ac:dyDescent="0.25">
      <c r="B52" s="16" t="s">
        <v>6</v>
      </c>
      <c r="C52" s="17">
        <f>+C53+C60+C65+C67+C69+C72+C76</f>
        <v>12917614.849999998</v>
      </c>
    </row>
    <row r="53" spans="2:3" x14ac:dyDescent="0.2">
      <c r="B53" s="18" t="s">
        <v>7</v>
      </c>
      <c r="C53" s="34">
        <f>SUM(C54:C59)</f>
        <v>4246628.33</v>
      </c>
    </row>
    <row r="54" spans="2:3" x14ac:dyDescent="0.2">
      <c r="B54" s="29" t="s">
        <v>107</v>
      </c>
      <c r="C54" s="21">
        <v>123103.01</v>
      </c>
    </row>
    <row r="55" spans="2:3" x14ac:dyDescent="0.2">
      <c r="B55" s="29" t="s">
        <v>7</v>
      </c>
      <c r="C55" s="21">
        <v>211198.61999999997</v>
      </c>
    </row>
    <row r="56" spans="2:3" x14ac:dyDescent="0.2">
      <c r="B56" s="29" t="s">
        <v>17</v>
      </c>
      <c r="C56" s="21">
        <v>1933437.7100000007</v>
      </c>
    </row>
    <row r="57" spans="2:3" x14ac:dyDescent="0.2">
      <c r="B57" s="29" t="s">
        <v>63</v>
      </c>
      <c r="C57" s="21">
        <v>948117.72</v>
      </c>
    </row>
    <row r="58" spans="2:3" x14ac:dyDescent="0.2">
      <c r="B58" s="29" t="s">
        <v>64</v>
      </c>
      <c r="C58" s="21">
        <v>722656.60999999952</v>
      </c>
    </row>
    <row r="59" spans="2:3" x14ac:dyDescent="0.2">
      <c r="B59" s="29" t="s">
        <v>108</v>
      </c>
      <c r="C59" s="21">
        <v>308114.65999999997</v>
      </c>
    </row>
    <row r="60" spans="2:3" x14ac:dyDescent="0.2">
      <c r="B60" s="22" t="s">
        <v>67</v>
      </c>
      <c r="C60" s="19">
        <f>SUM(C61:C64)</f>
        <v>452700.41000000009</v>
      </c>
    </row>
    <row r="61" spans="2:3" x14ac:dyDescent="0.2">
      <c r="B61" s="29" t="s">
        <v>69</v>
      </c>
      <c r="C61" s="21">
        <v>57012.43</v>
      </c>
    </row>
    <row r="62" spans="2:3" x14ac:dyDescent="0.2">
      <c r="B62" s="29" t="s">
        <v>109</v>
      </c>
      <c r="C62" s="21">
        <v>289791.16000000009</v>
      </c>
    </row>
    <row r="63" spans="2:3" x14ac:dyDescent="0.2">
      <c r="B63" s="29" t="s">
        <v>110</v>
      </c>
      <c r="C63" s="21">
        <v>24521.950000000004</v>
      </c>
    </row>
    <row r="64" spans="2:3" x14ac:dyDescent="0.2">
      <c r="B64" s="29" t="s">
        <v>68</v>
      </c>
      <c r="C64" s="21">
        <v>81374.87</v>
      </c>
    </row>
    <row r="65" spans="2:3" x14ac:dyDescent="0.2">
      <c r="B65" s="22" t="s">
        <v>52</v>
      </c>
      <c r="C65" s="19">
        <f>+C66</f>
        <v>3005902.9999999986</v>
      </c>
    </row>
    <row r="66" spans="2:3" x14ac:dyDescent="0.2">
      <c r="B66" s="29" t="s">
        <v>52</v>
      </c>
      <c r="C66" s="21">
        <v>3005902.9999999986</v>
      </c>
    </row>
    <row r="67" spans="2:3" x14ac:dyDescent="0.2">
      <c r="B67" s="22" t="s">
        <v>61</v>
      </c>
      <c r="C67" s="19">
        <f>+C68</f>
        <v>253833.32999999996</v>
      </c>
    </row>
    <row r="68" spans="2:3" x14ac:dyDescent="0.2">
      <c r="B68" s="29" t="s">
        <v>62</v>
      </c>
      <c r="C68" s="21">
        <v>253833.32999999996</v>
      </c>
    </row>
    <row r="69" spans="2:3" x14ac:dyDescent="0.2">
      <c r="B69" s="22" t="s">
        <v>65</v>
      </c>
      <c r="C69" s="19">
        <f>SUM(C70:C71)</f>
        <v>522777.8600000001</v>
      </c>
    </row>
    <row r="70" spans="2:3" x14ac:dyDescent="0.2">
      <c r="B70" s="29" t="s">
        <v>66</v>
      </c>
      <c r="C70" s="21">
        <v>71553.660000000018</v>
      </c>
    </row>
    <row r="71" spans="2:3" x14ac:dyDescent="0.2">
      <c r="B71" s="29" t="s">
        <v>65</v>
      </c>
      <c r="C71" s="21">
        <v>451224.20000000007</v>
      </c>
    </row>
    <row r="72" spans="2:3" x14ac:dyDescent="0.2">
      <c r="B72" s="22" t="s">
        <v>8</v>
      </c>
      <c r="C72" s="19">
        <f>SUM(C73:C75)</f>
        <v>1686829.65</v>
      </c>
    </row>
    <row r="73" spans="2:3" x14ac:dyDescent="0.2">
      <c r="B73" s="29" t="s">
        <v>112</v>
      </c>
      <c r="C73" s="21">
        <v>73974.880000000005</v>
      </c>
    </row>
    <row r="74" spans="2:3" x14ac:dyDescent="0.2">
      <c r="B74" s="29" t="s">
        <v>43</v>
      </c>
      <c r="C74" s="21">
        <v>419569.40999999986</v>
      </c>
    </row>
    <row r="75" spans="2:3" x14ac:dyDescent="0.2">
      <c r="B75" s="29" t="s">
        <v>54</v>
      </c>
      <c r="C75" s="21">
        <v>1193285.3600000001</v>
      </c>
    </row>
    <row r="76" spans="2:3" x14ac:dyDescent="0.2">
      <c r="B76" s="22" t="s">
        <v>3</v>
      </c>
      <c r="C76" s="19">
        <f>SUM(C77:C79)</f>
        <v>2748942.2699999991</v>
      </c>
    </row>
    <row r="77" spans="2:3" x14ac:dyDescent="0.2">
      <c r="B77" s="29" t="s">
        <v>22</v>
      </c>
      <c r="C77" s="21">
        <v>989416.52000000048</v>
      </c>
    </row>
    <row r="78" spans="2:3" x14ac:dyDescent="0.2">
      <c r="B78" s="29" t="s">
        <v>113</v>
      </c>
      <c r="C78" s="21">
        <v>1171272.6299999985</v>
      </c>
    </row>
    <row r="79" spans="2:3" ht="13.5" thickBot="1" x14ac:dyDescent="0.25">
      <c r="B79" s="31" t="s">
        <v>3</v>
      </c>
      <c r="C79" s="32">
        <v>588253.12000000023</v>
      </c>
    </row>
    <row r="80" spans="2:3" ht="13.5" thickBot="1" x14ac:dyDescent="0.25">
      <c r="B80" s="16" t="s">
        <v>9</v>
      </c>
      <c r="C80" s="17">
        <f>+C81+C84+C87+C90+C92+C97+C100</f>
        <v>3108136.5700000008</v>
      </c>
    </row>
    <row r="81" spans="2:3" x14ac:dyDescent="0.2">
      <c r="B81" s="22" t="s">
        <v>38</v>
      </c>
      <c r="C81" s="19">
        <f>+SUM(C82:C83)</f>
        <v>645188.27999999991</v>
      </c>
    </row>
    <row r="82" spans="2:3" x14ac:dyDescent="0.2">
      <c r="B82" s="29" t="s">
        <v>114</v>
      </c>
      <c r="C82" s="21">
        <v>17042.739999999998</v>
      </c>
    </row>
    <row r="83" spans="2:3" x14ac:dyDescent="0.2">
      <c r="B83" s="29" t="s">
        <v>30</v>
      </c>
      <c r="C83" s="21">
        <v>628145.53999999992</v>
      </c>
    </row>
    <row r="84" spans="2:3" x14ac:dyDescent="0.2">
      <c r="B84" s="22" t="s">
        <v>50</v>
      </c>
      <c r="C84" s="19">
        <f>SUM(C85:C86)</f>
        <v>344975.68999999994</v>
      </c>
    </row>
    <row r="85" spans="2:3" x14ac:dyDescent="0.2">
      <c r="B85" s="29" t="s">
        <v>70</v>
      </c>
      <c r="C85" s="21">
        <v>201692.16</v>
      </c>
    </row>
    <row r="86" spans="2:3" x14ac:dyDescent="0.2">
      <c r="B86" s="29" t="s">
        <v>71</v>
      </c>
      <c r="C86" s="21">
        <v>143283.52999999997</v>
      </c>
    </row>
    <row r="87" spans="2:3" x14ac:dyDescent="0.2">
      <c r="B87" s="22" t="s">
        <v>29</v>
      </c>
      <c r="C87" s="19">
        <f>SUM(C88:C89)</f>
        <v>643797.81000000052</v>
      </c>
    </row>
    <row r="88" spans="2:3" x14ac:dyDescent="0.2">
      <c r="B88" s="29" t="s">
        <v>74</v>
      </c>
      <c r="C88" s="21">
        <v>35778.730000000003</v>
      </c>
    </row>
    <row r="89" spans="2:3" x14ac:dyDescent="0.2">
      <c r="B89" s="29" t="s">
        <v>41</v>
      </c>
      <c r="C89" s="21">
        <v>608019.08000000054</v>
      </c>
    </row>
    <row r="90" spans="2:3" x14ac:dyDescent="0.2">
      <c r="B90" s="22" t="s">
        <v>72</v>
      </c>
      <c r="C90" s="19">
        <f>+C91</f>
        <v>452369.25000000035</v>
      </c>
    </row>
    <row r="91" spans="2:3" x14ac:dyDescent="0.2">
      <c r="B91" s="29" t="s">
        <v>73</v>
      </c>
      <c r="C91" s="21">
        <v>452369.25000000035</v>
      </c>
    </row>
    <row r="92" spans="2:3" x14ac:dyDescent="0.2">
      <c r="B92" s="22" t="s">
        <v>10</v>
      </c>
      <c r="C92" s="19">
        <f>SUM(C93:C96)</f>
        <v>431791.32000000007</v>
      </c>
    </row>
    <row r="93" spans="2:3" x14ac:dyDescent="0.2">
      <c r="B93" s="29" t="s">
        <v>115</v>
      </c>
      <c r="C93" s="21">
        <v>28450.11</v>
      </c>
    </row>
    <row r="94" spans="2:3" x14ac:dyDescent="0.2">
      <c r="B94" s="29" t="s">
        <v>10</v>
      </c>
      <c r="C94" s="21">
        <v>252665.74000000008</v>
      </c>
    </row>
    <row r="95" spans="2:3" x14ac:dyDescent="0.2">
      <c r="B95" s="29" t="s">
        <v>116</v>
      </c>
      <c r="C95" s="21">
        <v>10726.609999999999</v>
      </c>
    </row>
    <row r="96" spans="2:3" x14ac:dyDescent="0.2">
      <c r="B96" s="29" t="s">
        <v>44</v>
      </c>
      <c r="C96" s="21">
        <v>139948.86000000002</v>
      </c>
    </row>
    <row r="97" spans="2:3" x14ac:dyDescent="0.2">
      <c r="B97" s="22" t="s">
        <v>11</v>
      </c>
      <c r="C97" s="19">
        <f>SUM(C98:C99)</f>
        <v>69158.69</v>
      </c>
    </row>
    <row r="98" spans="2:3" x14ac:dyDescent="0.2">
      <c r="B98" s="29" t="s">
        <v>118</v>
      </c>
      <c r="C98" s="21">
        <v>46824.77</v>
      </c>
    </row>
    <row r="99" spans="2:3" x14ac:dyDescent="0.2">
      <c r="B99" s="29" t="s">
        <v>119</v>
      </c>
      <c r="C99" s="21">
        <v>22333.920000000002</v>
      </c>
    </row>
    <row r="100" spans="2:3" x14ac:dyDescent="0.2">
      <c r="B100" s="22" t="s">
        <v>12</v>
      </c>
      <c r="C100" s="19">
        <f>SUM(C101:C108)</f>
        <v>520855.53000000009</v>
      </c>
    </row>
    <row r="101" spans="2:3" x14ac:dyDescent="0.2">
      <c r="B101" s="29" t="s">
        <v>90</v>
      </c>
      <c r="C101" s="21">
        <v>88877.92</v>
      </c>
    </row>
    <row r="102" spans="2:3" x14ac:dyDescent="0.2">
      <c r="B102" s="29" t="s">
        <v>120</v>
      </c>
      <c r="C102" s="21">
        <v>21678.14</v>
      </c>
    </row>
    <row r="103" spans="2:3" x14ac:dyDescent="0.2">
      <c r="B103" s="29" t="s">
        <v>121</v>
      </c>
      <c r="C103" s="21">
        <v>23271.840000000004</v>
      </c>
    </row>
    <row r="104" spans="2:3" x14ac:dyDescent="0.2">
      <c r="B104" s="29" t="s">
        <v>122</v>
      </c>
      <c r="C104" s="21">
        <v>85007.660000000018</v>
      </c>
    </row>
    <row r="105" spans="2:3" x14ac:dyDescent="0.2">
      <c r="B105" s="29" t="s">
        <v>123</v>
      </c>
      <c r="C105" s="21">
        <v>2053.34</v>
      </c>
    </row>
    <row r="106" spans="2:3" x14ac:dyDescent="0.2">
      <c r="B106" s="29" t="s">
        <v>40</v>
      </c>
      <c r="C106" s="21">
        <v>22321.78</v>
      </c>
    </row>
    <row r="107" spans="2:3" x14ac:dyDescent="0.2">
      <c r="B107" s="29" t="s">
        <v>12</v>
      </c>
      <c r="C107" s="21">
        <v>209250.90000000005</v>
      </c>
    </row>
    <row r="108" spans="2:3" ht="13.5" thickBot="1" x14ac:dyDescent="0.25">
      <c r="B108" s="29" t="s">
        <v>124</v>
      </c>
      <c r="C108" s="21">
        <v>68393.95</v>
      </c>
    </row>
    <row r="109" spans="2:3" ht="13.5" thickBot="1" x14ac:dyDescent="0.25">
      <c r="B109" s="16" t="s">
        <v>13</v>
      </c>
      <c r="C109" s="17">
        <f>+C110+C112+C118+C120+C124</f>
        <v>3613521.86</v>
      </c>
    </row>
    <row r="110" spans="2:3" x14ac:dyDescent="0.2">
      <c r="B110" s="22" t="s">
        <v>31</v>
      </c>
      <c r="C110" s="19">
        <v>1090276.8899999994</v>
      </c>
    </row>
    <row r="111" spans="2:3" x14ac:dyDescent="0.2">
      <c r="B111" s="29" t="s">
        <v>31</v>
      </c>
      <c r="C111" s="21">
        <v>1090276.8899999994</v>
      </c>
    </row>
    <row r="112" spans="2:3" x14ac:dyDescent="0.2">
      <c r="B112" s="22" t="s">
        <v>14</v>
      </c>
      <c r="C112" s="19">
        <v>1104575.5499999998</v>
      </c>
    </row>
    <row r="113" spans="2:3" x14ac:dyDescent="0.2">
      <c r="B113" s="29" t="s">
        <v>125</v>
      </c>
      <c r="C113" s="21">
        <v>135125.43999999997</v>
      </c>
    </row>
    <row r="114" spans="2:3" x14ac:dyDescent="0.2">
      <c r="B114" s="29" t="s">
        <v>16</v>
      </c>
      <c r="C114" s="21">
        <v>297495.2699999999</v>
      </c>
    </row>
    <row r="115" spans="2:3" x14ac:dyDescent="0.2">
      <c r="B115" s="29" t="s">
        <v>126</v>
      </c>
      <c r="C115" s="21">
        <v>45251.15</v>
      </c>
    </row>
    <row r="116" spans="2:3" x14ac:dyDescent="0.2">
      <c r="B116" s="29" t="s">
        <v>32</v>
      </c>
      <c r="C116" s="21">
        <v>603634.56999999972</v>
      </c>
    </row>
    <row r="117" spans="2:3" x14ac:dyDescent="0.2">
      <c r="B117" s="29" t="s">
        <v>91</v>
      </c>
      <c r="C117" s="21">
        <v>23069.120000000003</v>
      </c>
    </row>
    <row r="118" spans="2:3" x14ac:dyDescent="0.2">
      <c r="B118" s="28" t="s">
        <v>81</v>
      </c>
      <c r="C118" s="19">
        <v>113813.52</v>
      </c>
    </row>
    <row r="119" spans="2:3" x14ac:dyDescent="0.2">
      <c r="B119" s="29" t="s">
        <v>86</v>
      </c>
      <c r="C119" s="21">
        <v>113813.52</v>
      </c>
    </row>
    <row r="120" spans="2:3" x14ac:dyDescent="0.2">
      <c r="B120" s="28" t="s">
        <v>55</v>
      </c>
      <c r="C120" s="19">
        <v>833002.16999999993</v>
      </c>
    </row>
    <row r="121" spans="2:3" x14ac:dyDescent="0.2">
      <c r="B121" s="29" t="s">
        <v>88</v>
      </c>
      <c r="C121" s="21">
        <v>315370.62000000005</v>
      </c>
    </row>
    <row r="122" spans="2:3" x14ac:dyDescent="0.2">
      <c r="B122" s="29" t="s">
        <v>80</v>
      </c>
      <c r="C122" s="21">
        <v>115534.37000000001</v>
      </c>
    </row>
    <row r="123" spans="2:3" x14ac:dyDescent="0.2">
      <c r="B123" s="29" t="s">
        <v>79</v>
      </c>
      <c r="C123" s="21">
        <v>402097.17999999993</v>
      </c>
    </row>
    <row r="124" spans="2:3" x14ac:dyDescent="0.2">
      <c r="B124" s="28" t="s">
        <v>33</v>
      </c>
      <c r="C124" s="19">
        <v>471853.73000000027</v>
      </c>
    </row>
    <row r="125" spans="2:3" ht="13.5" thickBot="1" x14ac:dyDescent="0.25">
      <c r="B125" s="29" t="s">
        <v>34</v>
      </c>
      <c r="C125" s="21">
        <v>471853.73000000027</v>
      </c>
    </row>
    <row r="126" spans="2:3" ht="13.5" thickBot="1" x14ac:dyDescent="0.25">
      <c r="B126" s="16" t="s">
        <v>82</v>
      </c>
      <c r="C126" s="17">
        <v>0</v>
      </c>
    </row>
    <row r="127" spans="2:3" ht="13.5" thickBot="1" x14ac:dyDescent="0.25">
      <c r="B127" s="23" t="s">
        <v>19</v>
      </c>
      <c r="C127" s="5">
        <f>+C12+C36+C52+C80+C109+C126</f>
        <v>38101649.210000008</v>
      </c>
    </row>
    <row r="128" spans="2:3" ht="13.5" thickBot="1" x14ac:dyDescent="0.25">
      <c r="B128" s="24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PI</vt:lpstr>
      <vt:lpstr>GL</vt:lpstr>
      <vt:lpstr>FONDO GL</vt:lpstr>
      <vt:lpstr>FONDO GL CDI</vt:lpstr>
      <vt:lpstr>FONDO MUTUAL</vt:lpstr>
      <vt:lpstr>RC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PI!Área_de_impresión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Edith Hernández González</cp:lastModifiedBy>
  <cp:lastPrinted>2018-04-25T15:34:59Z</cp:lastPrinted>
  <dcterms:created xsi:type="dcterms:W3CDTF">2008-10-13T19:04:10Z</dcterms:created>
  <dcterms:modified xsi:type="dcterms:W3CDTF">2018-04-25T15:35:01Z</dcterms:modified>
</cp:coreProperties>
</file>