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Rtrejo 05072017\INFORMES 2018\TRIMESTRALES\CUARTO TRIMESTRE\"/>
    </mc:Choice>
  </mc:AlternateContent>
  <bookViews>
    <workbookView xWindow="0" yWindow="285" windowWidth="15195" windowHeight="7755" activeTab="5"/>
  </bookViews>
  <sheets>
    <sheet name="PC" sheetId="30" r:id="rId1"/>
    <sheet name="GL" sheetId="23" r:id="rId2"/>
    <sheet name="FONDO MUTUAL" sheetId="26" r:id="rId3"/>
    <sheet name="FONDO GL" sheetId="24" r:id="rId4"/>
    <sheet name="FONDO GL CDI" sheetId="25" r:id="rId5"/>
    <sheet name="RC" sheetId="27" r:id="rId6"/>
    <sheet name="RC PROVISION" sheetId="29" state="hidden" r:id="rId7"/>
  </sheets>
  <externalReferences>
    <externalReference r:id="rId8"/>
  </externalReferences>
  <definedNames>
    <definedName name="_xlnm._FilterDatabase" localSheetId="0" hidden="1">PC!$B$11:$D$84</definedName>
    <definedName name="_xlnm.Print_Area" localSheetId="3">'FONDO GL'!$B$1:$C$29</definedName>
    <definedName name="_xlnm.Print_Area" localSheetId="4">'FONDO GL CDI'!$B$1:$C$31</definedName>
    <definedName name="_xlnm.Print_Area" localSheetId="2">'FONDO MUTUAL'!$B$1:$C$145</definedName>
    <definedName name="_xlnm.Print_Area" localSheetId="1">GL!$B$1:$C$25</definedName>
    <definedName name="_xlnm.Print_Area" localSheetId="0">PC!$B$1:$C$84</definedName>
    <definedName name="_xlnm.Print_Area" localSheetId="5">'RC'!$B$1:$C$117</definedName>
    <definedName name="_xlnm.Print_Area" localSheetId="6">'RC PROVISION'!$B$1:$C$129</definedName>
    <definedName name="FSD" localSheetId="4">'[1]Analitico Garantias Liquidas'!#REF!</definedName>
    <definedName name="FSD" localSheetId="0">'[1]Analitico Garantias Liquidas'!#REF!</definedName>
    <definedName name="FSD" localSheetId="6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0">'[1]Analitico Garantias Liquidas'!#REF!</definedName>
    <definedName name="Mensual_20_Analitico" localSheetId="6">'[1]Analitico Garantias Liquidas'!#REF!</definedName>
    <definedName name="Mensual_20_Analitico">'[1]Analitico Garantias Liquidas'!#REF!</definedName>
    <definedName name="_xlnm.Print_Titles" localSheetId="3">'FONDO GL'!$1:$11</definedName>
    <definedName name="_xlnm.Print_Titles" localSheetId="4">'FONDO GL CDI'!$1:$11</definedName>
    <definedName name="_xlnm.Print_Titles" localSheetId="2">'FONDO MUTUAL'!$1:$11</definedName>
    <definedName name="_xlnm.Print_Titles" localSheetId="1">GL!$1:$11</definedName>
    <definedName name="_xlnm.Print_Titles" localSheetId="0">PC!$1:$11</definedName>
    <definedName name="_xlnm.Print_Titles" localSheetId="5">'RC'!$1:$11</definedName>
    <definedName name="_xlnm.Print_Titles" localSheetId="6">'RC PROVISION'!$1:$11</definedName>
  </definedNames>
  <calcPr calcId="162913"/>
</workbook>
</file>

<file path=xl/calcChain.xml><?xml version="1.0" encoding="utf-8"?>
<calcChain xmlns="http://schemas.openxmlformats.org/spreadsheetml/2006/main">
  <c r="C31" i="30" l="1"/>
  <c r="C115" i="27"/>
  <c r="C44" i="30"/>
  <c r="C35" i="30"/>
  <c r="C12" i="30"/>
  <c r="C13" i="30"/>
  <c r="C79" i="30" l="1"/>
  <c r="C77" i="30"/>
  <c r="C73" i="30"/>
  <c r="C71" i="30"/>
  <c r="C67" i="30"/>
  <c r="C65" i="30"/>
  <c r="C62" i="30"/>
  <c r="C60" i="30"/>
  <c r="C57" i="30"/>
  <c r="C55" i="30"/>
  <c r="C51" i="30"/>
  <c r="C47" i="30"/>
  <c r="C42" i="30"/>
  <c r="C40" i="30"/>
  <c r="C29" i="30"/>
  <c r="C26" i="30"/>
  <c r="C24" i="30"/>
  <c r="C22" i="30"/>
  <c r="C17" i="30"/>
  <c r="C70" i="30" l="1"/>
  <c r="C28" i="30"/>
  <c r="C39" i="30"/>
  <c r="C54" i="30"/>
  <c r="C82" i="30" l="1"/>
  <c r="C84" i="30" s="1"/>
  <c r="C30" i="27" l="1"/>
  <c r="C27" i="27"/>
  <c r="C26" i="25" l="1"/>
  <c r="C24" i="25"/>
  <c r="C23" i="25" s="1"/>
  <c r="C91" i="27" l="1"/>
  <c r="C64" i="27"/>
  <c r="C62" i="27"/>
  <c r="C59" i="27"/>
  <c r="C17" i="27"/>
  <c r="C21" i="23"/>
  <c r="C20" i="23" s="1"/>
  <c r="C18" i="23"/>
  <c r="C15" i="23"/>
  <c r="C21" i="24" l="1"/>
  <c r="C15" i="24"/>
  <c r="B9" i="27" l="1"/>
  <c r="B9" i="24" s="1"/>
  <c r="B9" i="25" s="1"/>
  <c r="B9" i="26" s="1"/>
  <c r="C109" i="27" l="1"/>
  <c r="C101" i="27"/>
  <c r="C93" i="27"/>
  <c r="C89" i="27"/>
  <c r="C86" i="27"/>
  <c r="C82" i="27"/>
  <c r="C79" i="27"/>
  <c r="C77" i="27"/>
  <c r="C72" i="27"/>
  <c r="C67" i="27"/>
  <c r="C54" i="27"/>
  <c r="C47" i="27"/>
  <c r="C41" i="27"/>
  <c r="C38" i="27"/>
  <c r="C36" i="27"/>
  <c r="C33" i="27"/>
  <c r="C21" i="27"/>
  <c r="C18" i="25"/>
  <c r="C136" i="26"/>
  <c r="C128" i="26"/>
  <c r="C126" i="26"/>
  <c r="C116" i="26"/>
  <c r="C110" i="26"/>
  <c r="C104" i="26"/>
  <c r="C99" i="26"/>
  <c r="C95" i="26"/>
  <c r="C92" i="26"/>
  <c r="C87" i="26"/>
  <c r="C82" i="26"/>
  <c r="C79" i="26"/>
  <c r="C77" i="26"/>
  <c r="C74" i="26"/>
  <c r="C69" i="26"/>
  <c r="C62" i="26"/>
  <c r="C55" i="26"/>
  <c r="C50" i="26"/>
  <c r="C47" i="26"/>
  <c r="C43" i="26"/>
  <c r="C37" i="26"/>
  <c r="C29" i="26"/>
  <c r="C21" i="26"/>
  <c r="C17" i="26"/>
  <c r="C46" i="27" l="1"/>
  <c r="C32" i="27"/>
  <c r="C61" i="26"/>
  <c r="C42" i="26"/>
  <c r="C21" i="25" l="1"/>
  <c r="C16" i="25"/>
  <c r="C25" i="24"/>
  <c r="C24" i="24" s="1"/>
  <c r="C19" i="24"/>
  <c r="C18" i="24" s="1"/>
  <c r="C13" i="24"/>
  <c r="C12" i="24" s="1"/>
  <c r="C15" i="25" l="1"/>
  <c r="C27" i="24"/>
  <c r="C13" i="27" l="1"/>
  <c r="C15" i="27"/>
  <c r="C84" i="27"/>
  <c r="C76" i="27" s="1"/>
  <c r="C99" i="27"/>
  <c r="C107" i="27"/>
  <c r="C113" i="27"/>
  <c r="C12" i="27" l="1"/>
  <c r="C98" i="27"/>
  <c r="C13" i="25" l="1"/>
  <c r="C12" i="25" s="1"/>
  <c r="C17" i="23" l="1"/>
  <c r="C13" i="23"/>
  <c r="C100" i="29"/>
  <c r="C97" i="29"/>
  <c r="C92" i="29"/>
  <c r="C90" i="29"/>
  <c r="C87" i="29"/>
  <c r="C84" i="29"/>
  <c r="C81" i="29"/>
  <c r="C72" i="29"/>
  <c r="C69" i="29"/>
  <c r="C76" i="29"/>
  <c r="C67" i="29"/>
  <c r="C65" i="29"/>
  <c r="C60" i="29"/>
  <c r="C53" i="29"/>
  <c r="C52" i="29" s="1"/>
  <c r="C47" i="29"/>
  <c r="C43" i="29"/>
  <c r="C40" i="29"/>
  <c r="C37" i="29"/>
  <c r="C34" i="29"/>
  <c r="C32" i="29"/>
  <c r="C26" i="29"/>
  <c r="C20" i="29"/>
  <c r="C12" i="29" s="1"/>
  <c r="C17" i="29"/>
  <c r="C15" i="29"/>
  <c r="C13" i="29"/>
  <c r="C12" i="23" l="1"/>
  <c r="C23" i="23" s="1"/>
  <c r="C80" i="29"/>
  <c r="C109" i="29"/>
  <c r="C36" i="29"/>
  <c r="C127" i="29" l="1"/>
  <c r="C129" i="29" s="1"/>
  <c r="C29" i="25"/>
  <c r="C140" i="26" l="1"/>
  <c r="C134" i="26"/>
  <c r="C114" i="26"/>
  <c r="C102" i="26"/>
  <c r="C91" i="26" s="1"/>
  <c r="C40" i="26"/>
  <c r="C15" i="26"/>
  <c r="C13" i="26"/>
  <c r="C125" i="26" l="1"/>
  <c r="C12" i="26"/>
  <c r="C31" i="25"/>
  <c r="C25" i="23"/>
  <c r="C143" i="26" l="1"/>
  <c r="C145" i="26" s="1"/>
  <c r="C29" i="24"/>
  <c r="C117" i="27"/>
</calcChain>
</file>

<file path=xl/sharedStrings.xml><?xml version="1.0" encoding="utf-8"?>
<sst xmlns="http://schemas.openxmlformats.org/spreadsheetml/2006/main" count="514" uniqueCount="134">
  <si>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</si>
  <si>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</si>
  <si>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</si>
  <si>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</si>
  <si>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</si>
  <si>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</si>
  <si>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</si>
  <si>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</si>
  <si>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</si>
  <si>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</si>
  <si>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</si>
  <si>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</si>
  <si>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</si>
  <si>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</si>
  <si>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</si>
  <si>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</si>
  <si>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</si>
  <si>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</si>
  <si>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</si>
  <si>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</si>
  <si>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</si>
  <si>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</si>
  <si>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</si>
  <si>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</si>
  <si>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</si>
  <si>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</si>
  <si>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</si>
  <si>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</si>
  <si>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</si>
  <si>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</si>
  <si>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</si>
  <si>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</si>
  <si>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</si>
  <si>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</si>
  <si>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</si>
  <si>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</si>
  <si>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</si>
  <si>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</si>
  <si>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</si>
  <si>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</si>
  <si>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</si>
  <si>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</si>
  <si>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</si>
  <si>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</si>
  <si>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</si>
  <si>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</si>
  <si>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</si>
  <si>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</si>
  <si>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</si>
  <si>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</si>
  <si>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</si>
  <si>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</si>
  <si>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</si>
  <si>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</si>
  <si>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</si>
  <si>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</si>
  <si>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</si>
  <si>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</si>
  <si>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</si>
  <si>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</si>
  <si>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</si>
  <si>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</si>
  <si>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</si>
  <si>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</si>
  <si>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</si>
  <si>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</si>
  <si>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</si>
  <si>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</si>
  <si>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</si>
  <si>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</si>
  <si>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</si>
  <si>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</si>
  <si>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</si>
  <si>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</si>
  <si>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</si>
  <si>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</si>
  <si>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</si>
  <si>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</si>
  <si>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</si>
  <si>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</si>
  <si>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</si>
  <si>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</si>
  <si>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</si>
  <si>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</si>
  <si>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</si>
  <si>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</si>
  <si>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</si>
  <si>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</si>
  <si>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</si>
  <si>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</si>
  <si>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</si>
  <si>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</si>
  <si>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</si>
  <si>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</si>
  <si>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</si>
  <si>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</si>
  <si>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</si>
  <si>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</si>
  <si>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</si>
  <si>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</si>
  <si>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</si>
  <si>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</si>
  <si>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</si>
  <si>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</si>
  <si>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</si>
  <si>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</si>
  <si>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</si>
  <si>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</si>
  <si>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</si>
  <si>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</si>
  <si>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</si>
  <si>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</si>
  <si>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</si>
  <si>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</si>
  <si>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</si>
  <si>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</si>
  <si>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</si>
  <si>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</si>
  <si>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</si>
  <si>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</si>
  <si>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</si>
  <si>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</si>
  <si>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</si>
  <si>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</si>
  <si>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</si>
  <si>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</si>
  <si>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</si>
  <si>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</si>
  <si>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GARANTIAS LIQUIDAS CAPITALIZABLES</t>
  </si>
  <si>
    <t>OCTUBRE - DICIEMBRE 2017</t>
  </si>
  <si>
    <t>AUTLAN</t>
  </si>
  <si>
    <t>Monto_Constituído</t>
  </si>
  <si>
    <t>OCTUBRE - DICIEMBRE 2018</t>
  </si>
  <si>
    <t>PROGRAMA DE CAPACITACIÓN PARA PRODUCTORES E INTERMEDIARIOS FINANCIEROS RURALES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</si>
</sst>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color theme="0"/>
      <name val="Montserrat Light"/>
    </font>
    <font>
      <b/>
      <sz val="10"/>
      <name val="Montserrat Light"/>
    </font>
    <font>
      <b/>
      <sz val="11"/>
      <color theme="1"/>
      <name val="Montserrat SemiBold"/>
    </font>
    <font>
      <b/>
      <sz val="11"/>
      <name val="Montserrat SemiBold"/>
    </font>
    <font>
      <b/>
      <sz val="10"/>
      <name val="Montserrat SemiBold"/>
    </font>
    <font>
      <sz val="10"/>
      <name val="Montserrat Light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4C19C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86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43" fontId="4" fillId="25" borderId="16" xfId="262" applyFont="1" applyFill="1" applyBorder="1" applyAlignment="1">
      <alignment horizontal="center" vertical="center" wrapText="1"/>
    </xf>
    <xf numFmtId="0" fontId="25" fillId="0" borderId="0" xfId="323" applyFont="1"/>
    <xf numFmtId="0" fontId="29" fillId="0" borderId="0" xfId="323" applyFont="1" applyBorder="1" applyAlignment="1">
      <alignment horizontal="center" wrapText="1"/>
    </xf>
    <xf numFmtId="0" fontId="30" fillId="0" borderId="0" xfId="323" applyFont="1" applyBorder="1" applyAlignment="1">
      <alignment horizontal="center" wrapText="1"/>
    </xf>
    <xf numFmtId="0" fontId="27" fillId="25" borderId="13" xfId="323" applyFont="1" applyFill="1" applyBorder="1" applyAlignment="1"/>
    <xf numFmtId="44" fontId="27" fillId="25" borderId="13" xfId="323" applyNumberFormat="1" applyFont="1" applyFill="1" applyBorder="1" applyAlignment="1">
      <alignment horizontal="center" vertical="center" wrapText="1"/>
    </xf>
    <xf numFmtId="0" fontId="27" fillId="25" borderId="16" xfId="323" applyFont="1" applyFill="1" applyBorder="1" applyAlignment="1">
      <alignment horizontal="center"/>
    </xf>
    <xf numFmtId="43" fontId="27" fillId="25" borderId="17" xfId="262" applyFont="1" applyFill="1" applyBorder="1" applyAlignment="1">
      <alignment horizontal="center" vertical="center" wrapText="1"/>
    </xf>
    <xf numFmtId="0" fontId="31" fillId="25" borderId="17" xfId="323" applyFont="1" applyFill="1" applyBorder="1" applyAlignment="1">
      <alignment horizontal="right" indent="1"/>
    </xf>
    <xf numFmtId="43" fontId="31" fillId="25" borderId="17" xfId="262" applyFont="1" applyFill="1" applyBorder="1" applyAlignment="1">
      <alignment horizontal="center" vertical="center" wrapText="1"/>
    </xf>
    <xf numFmtId="0" fontId="27" fillId="25" borderId="11" xfId="323" applyFont="1" applyFill="1" applyBorder="1" applyAlignment="1">
      <alignment horizontal="center"/>
    </xf>
    <xf numFmtId="0" fontId="27" fillId="25" borderId="13" xfId="323" applyFont="1" applyFill="1" applyBorder="1" applyAlignment="1">
      <alignment horizontal="left"/>
    </xf>
    <xf numFmtId="44" fontId="27" fillId="25" borderId="13" xfId="323" applyNumberFormat="1" applyFont="1" applyFill="1" applyBorder="1" applyAlignment="1">
      <alignment horizontal="center" vertical="center"/>
    </xf>
    <xf numFmtId="0" fontId="31" fillId="25" borderId="15" xfId="323" applyFont="1" applyFill="1" applyBorder="1" applyAlignment="1">
      <alignment horizontal="left"/>
    </xf>
    <xf numFmtId="43" fontId="31" fillId="25" borderId="13" xfId="262" applyFont="1" applyFill="1" applyBorder="1" applyAlignment="1">
      <alignment horizontal="center" vertical="center"/>
    </xf>
    <xf numFmtId="0" fontId="27" fillId="0" borderId="13" xfId="323" applyFont="1" applyBorder="1" applyAlignment="1">
      <alignment horizontal="center"/>
    </xf>
    <xf numFmtId="164" fontId="27" fillId="0" borderId="14" xfId="323" applyNumberFormat="1" applyFont="1" applyBorder="1"/>
    <xf numFmtId="0" fontId="27" fillId="25" borderId="17" xfId="323" applyFont="1" applyFill="1" applyBorder="1" applyAlignment="1">
      <alignment horizontal="center"/>
    </xf>
    <xf numFmtId="0" fontId="31" fillId="25" borderId="11" xfId="323" applyFont="1" applyFill="1" applyBorder="1" applyAlignment="1">
      <alignment horizontal="right" indent="1"/>
    </xf>
    <xf numFmtId="43" fontId="27" fillId="25" borderId="16" xfId="262" applyFont="1" applyFill="1" applyBorder="1" applyAlignment="1">
      <alignment horizontal="center" vertical="center" wrapText="1"/>
    </xf>
    <xf numFmtId="0" fontId="31" fillId="25" borderId="15" xfId="323" applyFont="1" applyFill="1" applyBorder="1" applyAlignment="1">
      <alignment horizontal="right" indent="1"/>
    </xf>
    <xf numFmtId="43" fontId="31" fillId="25" borderId="18" xfId="262" applyFont="1" applyFill="1" applyBorder="1" applyAlignment="1">
      <alignment horizontal="center" vertical="center" wrapText="1"/>
    </xf>
    <xf numFmtId="44" fontId="31" fillId="25" borderId="13" xfId="323" applyNumberFormat="1" applyFont="1" applyFill="1" applyBorder="1" applyAlignment="1">
      <alignment horizontal="center" vertical="center"/>
    </xf>
    <xf numFmtId="0" fontId="31" fillId="25" borderId="13" xfId="323" applyFont="1" applyFill="1" applyBorder="1" applyAlignment="1">
      <alignment horizontal="left"/>
    </xf>
    <xf numFmtId="0" fontId="27" fillId="25" borderId="10" xfId="323" applyFont="1" applyFill="1" applyBorder="1" applyAlignment="1">
      <alignment horizontal="center"/>
    </xf>
    <xf numFmtId="0" fontId="31" fillId="25" borderId="20" xfId="323" applyFont="1" applyFill="1" applyBorder="1" applyAlignment="1">
      <alignment horizontal="right" indent="1"/>
    </xf>
    <xf numFmtId="43" fontId="31" fillId="25" borderId="21" xfId="262" applyFont="1" applyFill="1" applyBorder="1" applyAlignment="1">
      <alignment horizontal="center" vertical="center" wrapText="1"/>
    </xf>
    <xf numFmtId="164" fontId="2" fillId="0" borderId="0" xfId="323" applyNumberFormat="1" applyFont="1"/>
    <xf numFmtId="164" fontId="2" fillId="0" borderId="0" xfId="323" applyNumberFormat="1" applyFont="1" applyBorder="1"/>
    <xf numFmtId="0" fontId="2" fillId="0" borderId="0" xfId="323" applyFont="1" applyBorder="1"/>
    <xf numFmtId="0" fontId="4" fillId="0" borderId="0" xfId="323" applyFont="1" applyBorder="1"/>
    <xf numFmtId="164" fontId="5" fillId="0" borderId="0" xfId="323" applyNumberFormat="1" applyFont="1" applyBorder="1"/>
    <xf numFmtId="0" fontId="1" fillId="0" borderId="0" xfId="323" applyBorder="1"/>
    <xf numFmtId="0" fontId="5" fillId="0" borderId="0" xfId="323" applyFont="1" applyAlignment="1">
      <alignment vertical="center" wrapText="1"/>
    </xf>
    <xf numFmtId="0" fontId="6" fillId="0" borderId="0" xfId="323" applyFont="1" applyAlignment="1">
      <alignment horizontal="center" wrapText="1"/>
    </xf>
    <xf numFmtId="44" fontId="1" fillId="0" borderId="0" xfId="323" applyNumberFormat="1"/>
    <xf numFmtId="43" fontId="1" fillId="0" borderId="0" xfId="262" applyFont="1"/>
    <xf numFmtId="43" fontId="1" fillId="0" borderId="0" xfId="323" applyNumberFormat="1"/>
    <xf numFmtId="43" fontId="0" fillId="0" borderId="0" xfId="262" applyFont="1"/>
    <xf numFmtId="4" fontId="1" fillId="0" borderId="0" xfId="323" applyNumberFormat="1"/>
    <xf numFmtId="0" fontId="31" fillId="25" borderId="18" xfId="323" applyFont="1" applyFill="1" applyBorder="1" applyAlignment="1">
      <alignment horizontal="right" indent="1"/>
    </xf>
    <xf numFmtId="0" fontId="27" fillId="25" borderId="22" xfId="323" applyFont="1" applyFill="1" applyBorder="1" applyAlignment="1"/>
    <xf numFmtId="0" fontId="27" fillId="25" borderId="10" xfId="323" applyFont="1" applyFill="1" applyBorder="1" applyAlignment="1"/>
    <xf numFmtId="44" fontId="27" fillId="25" borderId="16" xfId="323" applyNumberFormat="1" applyFont="1" applyFill="1" applyBorder="1" applyAlignment="1">
      <alignment horizontal="center" vertical="center" wrapText="1"/>
    </xf>
    <xf numFmtId="0" fontId="27" fillId="25" borderId="15" xfId="323" applyFont="1" applyFill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5" fillId="0" borderId="0" xfId="323" applyFont="1" applyAlignment="1">
      <alignment horizontal="center"/>
    </xf>
    <xf numFmtId="0" fontId="28" fillId="0" borderId="0" xfId="0" applyFont="1" applyBorder="1" applyAlignment="1">
      <alignment horizontal="left" wrapText="1"/>
    </xf>
    <xf numFmtId="0" fontId="28" fillId="0" borderId="0" xfId="0" applyFont="1" applyBorder="1" applyAlignment="1">
      <alignment horizontal="center" wrapText="1"/>
    </xf>
    <xf numFmtId="0" fontId="30" fillId="0" borderId="0" xfId="323" applyFont="1" applyAlignment="1">
      <alignment horizontal="center"/>
    </xf>
    <xf numFmtId="0" fontId="4" fillId="0" borderId="19" xfId="323" applyFont="1" applyBorder="1" applyAlignment="1">
      <alignment horizontal="left" vertical="top" wrapText="1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  <xf numFmtId="0" fontId="27" fillId="25" borderId="18" xfId="323" applyFont="1" applyFill="1" applyBorder="1" applyAlignment="1"/>
    <xf numFmtId="44" fontId="27" fillId="25" borderId="18" xfId="323" applyNumberFormat="1" applyFont="1" applyFill="1" applyBorder="1" applyAlignment="1">
      <alignment horizontal="center" vertical="center" wrapText="1"/>
    </xf>
    <xf numFmtId="0" fontId="26" fillId="26" borderId="23" xfId="0" applyFont="1" applyFill="1" applyBorder="1" applyAlignment="1">
      <alignment horizontal="center" vertical="center" wrapText="1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1647825</xdr:colOff>
      <xdr:row>3</xdr:row>
      <xdr:rowOff>152400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1" y="0"/>
          <a:ext cx="1647824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2505075</xdr:colOff>
      <xdr:row>0</xdr:row>
      <xdr:rowOff>38100</xdr:rowOff>
    </xdr:from>
    <xdr:to>
      <xdr:col>2</xdr:col>
      <xdr:colOff>1496889</xdr:colOff>
      <xdr:row>3</xdr:row>
      <xdr:rowOff>142875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67075" y="38100"/>
          <a:ext cx="1573089" cy="590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1</xdr:col>
      <xdr:colOff>1638300</xdr:colOff>
      <xdr:row>4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90575" y="28575"/>
          <a:ext cx="1609725" cy="619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2562225</xdr:colOff>
      <xdr:row>0</xdr:row>
      <xdr:rowOff>28574</xdr:rowOff>
    </xdr:from>
    <xdr:to>
      <xdr:col>2</xdr:col>
      <xdr:colOff>1495425</xdr:colOff>
      <xdr:row>3</xdr:row>
      <xdr:rowOff>133350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24225" y="28574"/>
          <a:ext cx="1514475" cy="5905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18403</xdr:colOff>
      <xdr:row>0</xdr:row>
      <xdr:rowOff>0</xdr:rowOff>
    </xdr:from>
    <xdr:to>
      <xdr:col>1</xdr:col>
      <xdr:colOff>1704975</xdr:colOff>
      <xdr:row>3</xdr:row>
      <xdr:rowOff>152539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0403" y="0"/>
          <a:ext cx="1686572" cy="63831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2466975</xdr:colOff>
      <xdr:row>0</xdr:row>
      <xdr:rowOff>38099</xdr:rowOff>
    </xdr:from>
    <xdr:to>
      <xdr:col>2</xdr:col>
      <xdr:colOff>1504950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228975" y="38099"/>
          <a:ext cx="1619250" cy="6096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1685925</xdr:colOff>
      <xdr:row>3</xdr:row>
      <xdr:rowOff>152400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0" y="0"/>
          <a:ext cx="16859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2581274</xdr:colOff>
      <xdr:row>0</xdr:row>
      <xdr:rowOff>38099</xdr:rowOff>
    </xdr:from>
    <xdr:to>
      <xdr:col>3</xdr:col>
      <xdr:colOff>9525</xdr:colOff>
      <xdr:row>3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43274" y="38099"/>
          <a:ext cx="1524001" cy="60007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1704975</xdr:colOff>
      <xdr:row>4</xdr:row>
      <xdr:rowOff>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2000" y="0"/>
          <a:ext cx="1704975" cy="6477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2571750</xdr:colOff>
      <xdr:row>0</xdr:row>
      <xdr:rowOff>38100</xdr:rowOff>
    </xdr:from>
    <xdr:to>
      <xdr:col>3</xdr:col>
      <xdr:colOff>0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33750" y="38100"/>
          <a:ext cx="1524000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1685925</xdr:colOff>
      <xdr:row>3</xdr:row>
      <xdr:rowOff>133350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81050" y="19050"/>
          <a:ext cx="1666875" cy="6000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2581274</xdr:colOff>
      <xdr:row>0</xdr:row>
      <xdr:rowOff>38100</xdr:rowOff>
    </xdr:from>
    <xdr:to>
      <xdr:col>2</xdr:col>
      <xdr:colOff>1504950</xdr:colOff>
      <xdr:row>4</xdr:row>
      <xdr:rowOff>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43274" y="38100"/>
          <a:ext cx="1504951" cy="609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zoomScaleNormal="100" workbookViewId="0">
      <selection activeCell="C1" sqref="B1:C84"/>
    </sheetView>
  </sheetViews>
  <sheetFormatPr baseColWidth="10" defaultRowHeight="12.75" x14ac:dyDescent="0.2"/>
  <cols>
    <col min="1" max="1" width="11.42578125" style="1"/>
    <col min="2" max="2" width="38.7109375" style="1" customWidth="1"/>
    <col min="3" max="3" width="22.7109375" style="65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7" x14ac:dyDescent="0.2">
      <c r="A1" s="3"/>
      <c r="B1" s="2"/>
      <c r="C1" s="57"/>
    </row>
    <row r="2" spans="1:7" x14ac:dyDescent="0.2">
      <c r="A2" s="3"/>
      <c r="B2" s="2"/>
      <c r="C2" s="57"/>
    </row>
    <row r="3" spans="1:7" x14ac:dyDescent="0.2">
      <c r="A3" s="3"/>
      <c r="B3" s="4"/>
      <c r="C3" s="58"/>
    </row>
    <row r="4" spans="1:7" x14ac:dyDescent="0.2">
      <c r="A4" s="59"/>
      <c r="B4" s="60"/>
      <c r="C4" s="61"/>
      <c r="D4" s="62"/>
    </row>
    <row r="5" spans="1:7" ht="36" customHeight="1" x14ac:dyDescent="0.35">
      <c r="A5" s="3"/>
      <c r="B5" s="77" t="s">
        <v>87</v>
      </c>
      <c r="C5" s="77"/>
    </row>
    <row r="6" spans="1:7" x14ac:dyDescent="0.2">
      <c r="A6" s="3"/>
      <c r="B6" s="63"/>
      <c r="C6" s="63"/>
    </row>
    <row r="7" spans="1:7" ht="33.75" customHeight="1" x14ac:dyDescent="0.35">
      <c r="A7" s="3"/>
      <c r="B7" s="78" t="s">
        <v>133</v>
      </c>
      <c r="C7" s="78"/>
    </row>
    <row r="8" spans="1:7" x14ac:dyDescent="0.2">
      <c r="A8" s="3"/>
      <c r="B8" s="64"/>
      <c r="C8" s="64"/>
    </row>
    <row r="9" spans="1:7" ht="15" customHeight="1" x14ac:dyDescent="0.35">
      <c r="A9" s="3"/>
      <c r="B9" s="75" t="s">
        <v>132</v>
      </c>
      <c r="C9" s="75"/>
    </row>
    <row r="10" spans="1:7" x14ac:dyDescent="0.2">
      <c r="A10" s="3"/>
      <c r="B10" s="76"/>
      <c r="C10" s="76"/>
    </row>
    <row r="11" spans="1:7" ht="15" x14ac:dyDescent="0.2">
      <c r="B11" s="85" t="s">
        <v>0</v>
      </c>
      <c r="C11" s="85" t="s">
        <v>15</v>
      </c>
      <c r="D11" s="2"/>
    </row>
    <row r="12" spans="1:7" ht="15.75" thickBot="1" x14ac:dyDescent="0.35">
      <c r="B12" s="83" t="s">
        <v>37</v>
      </c>
      <c r="C12" s="84">
        <f>SUM(C13,C17,C22,C24,C26)</f>
        <v>3137790.99</v>
      </c>
      <c r="F12" s="65"/>
    </row>
    <row r="13" spans="1:7" ht="12.75" customHeight="1" x14ac:dyDescent="0.3">
      <c r="B13" s="47" t="s">
        <v>1</v>
      </c>
      <c r="C13" s="37">
        <f>SUM(C14:C16)</f>
        <v>74699.42</v>
      </c>
      <c r="F13" s="65"/>
    </row>
    <row r="14" spans="1:7" ht="15" x14ac:dyDescent="0.3">
      <c r="B14" s="38" t="s">
        <v>21</v>
      </c>
      <c r="C14" s="39">
        <v>22915.8</v>
      </c>
      <c r="E14" s="66"/>
      <c r="F14" s="65"/>
      <c r="G14" s="65"/>
    </row>
    <row r="15" spans="1:7" ht="15" x14ac:dyDescent="0.3">
      <c r="B15" s="38" t="s">
        <v>56</v>
      </c>
      <c r="C15" s="39">
        <v>29750</v>
      </c>
      <c r="E15" s="66"/>
      <c r="F15" s="65"/>
    </row>
    <row r="16" spans="1:7" ht="15" x14ac:dyDescent="0.3">
      <c r="B16" s="38" t="s">
        <v>42</v>
      </c>
      <c r="C16" s="39">
        <v>22033.62</v>
      </c>
      <c r="E16" s="66"/>
      <c r="F16" s="65"/>
      <c r="G16" s="65"/>
    </row>
    <row r="17" spans="2:7" ht="15" x14ac:dyDescent="0.3">
      <c r="B17" s="47" t="s">
        <v>35</v>
      </c>
      <c r="C17" s="37">
        <f>SUM(C18:C21)</f>
        <v>961077.72</v>
      </c>
      <c r="F17" s="65"/>
    </row>
    <row r="18" spans="2:7" ht="15" x14ac:dyDescent="0.3">
      <c r="B18" s="38" t="s">
        <v>49</v>
      </c>
      <c r="C18" s="39">
        <v>485815.72</v>
      </c>
      <c r="E18" s="66"/>
      <c r="F18" s="65"/>
      <c r="G18" s="65"/>
    </row>
    <row r="19" spans="2:7" ht="15" x14ac:dyDescent="0.3">
      <c r="B19" s="38" t="s">
        <v>58</v>
      </c>
      <c r="C19" s="39">
        <v>89500</v>
      </c>
      <c r="E19" s="66"/>
      <c r="F19" s="65"/>
    </row>
    <row r="20" spans="2:7" ht="15" x14ac:dyDescent="0.3">
      <c r="B20" s="38" t="s">
        <v>36</v>
      </c>
      <c r="C20" s="39">
        <v>10000</v>
      </c>
      <c r="E20" s="66"/>
      <c r="F20" s="65"/>
    </row>
    <row r="21" spans="2:7" ht="15" x14ac:dyDescent="0.3">
      <c r="B21" s="38" t="s">
        <v>95</v>
      </c>
      <c r="C21" s="39">
        <v>375762</v>
      </c>
      <c r="E21" s="66"/>
      <c r="F21" s="65"/>
      <c r="G21" s="65"/>
    </row>
    <row r="22" spans="2:7" ht="15" x14ac:dyDescent="0.3">
      <c r="B22" s="47" t="s">
        <v>26</v>
      </c>
      <c r="C22" s="37">
        <f>SUM(C23:C23)</f>
        <v>1774013.85</v>
      </c>
      <c r="F22" s="65"/>
    </row>
    <row r="23" spans="2:7" ht="15" x14ac:dyDescent="0.3">
      <c r="B23" s="38" t="s">
        <v>97</v>
      </c>
      <c r="C23" s="39">
        <v>1774013.85</v>
      </c>
      <c r="E23" s="66"/>
      <c r="F23" s="65"/>
    </row>
    <row r="24" spans="2:7" ht="15" x14ac:dyDescent="0.3">
      <c r="B24" s="47" t="s">
        <v>27</v>
      </c>
      <c r="C24" s="37">
        <f>SUM(C25:C25)</f>
        <v>28000</v>
      </c>
      <c r="F24" s="65"/>
    </row>
    <row r="25" spans="2:7" ht="15" x14ac:dyDescent="0.3">
      <c r="B25" s="38" t="s">
        <v>101</v>
      </c>
      <c r="C25" s="39">
        <v>28000</v>
      </c>
      <c r="E25" s="66"/>
      <c r="F25" s="65"/>
    </row>
    <row r="26" spans="2:7" ht="15" x14ac:dyDescent="0.3">
      <c r="B26" s="47" t="s">
        <v>2</v>
      </c>
      <c r="C26" s="37">
        <f>SUM(C27)</f>
        <v>300000</v>
      </c>
      <c r="F26" s="65"/>
      <c r="G26" s="65"/>
    </row>
    <row r="27" spans="2:7" ht="15.75" thickBot="1" x14ac:dyDescent="0.35">
      <c r="B27" s="70" t="s">
        <v>2</v>
      </c>
      <c r="C27" s="39">
        <v>300000</v>
      </c>
      <c r="E27" s="66"/>
      <c r="F27" s="65"/>
    </row>
    <row r="28" spans="2:7" ht="15.75" thickBot="1" x14ac:dyDescent="0.35">
      <c r="B28" s="34" t="s">
        <v>4</v>
      </c>
      <c r="C28" s="35">
        <f>SUM(C29,C31,C35)</f>
        <v>9400175.3000000007</v>
      </c>
      <c r="F28" s="65"/>
    </row>
    <row r="29" spans="2:7" ht="15" x14ac:dyDescent="0.3">
      <c r="B29" s="54" t="s">
        <v>46</v>
      </c>
      <c r="C29" s="49">
        <f>SUM(C30:C30)</f>
        <v>23200</v>
      </c>
      <c r="F29" s="65"/>
    </row>
    <row r="30" spans="2:7" ht="15" x14ac:dyDescent="0.3">
      <c r="B30" s="48" t="s">
        <v>84</v>
      </c>
      <c r="C30" s="39">
        <v>23200</v>
      </c>
      <c r="E30" s="66"/>
      <c r="F30" s="65"/>
      <c r="G30" s="65"/>
    </row>
    <row r="31" spans="2:7" ht="15" x14ac:dyDescent="0.3">
      <c r="B31" s="40" t="s">
        <v>23</v>
      </c>
      <c r="C31" s="37">
        <f>SUM(C32:C34)</f>
        <v>8939535.3200000003</v>
      </c>
      <c r="F31" s="65"/>
    </row>
    <row r="32" spans="2:7" ht="15" x14ac:dyDescent="0.3">
      <c r="B32" s="48" t="s">
        <v>24</v>
      </c>
      <c r="C32" s="39">
        <v>4747057.67</v>
      </c>
      <c r="E32" s="66"/>
      <c r="F32" s="65"/>
    </row>
    <row r="33" spans="2:7" ht="15" x14ac:dyDescent="0.3">
      <c r="B33" s="48" t="s">
        <v>45</v>
      </c>
      <c r="C33" s="39">
        <v>2261430.15</v>
      </c>
      <c r="E33" s="66"/>
      <c r="F33" s="65"/>
      <c r="G33" s="65"/>
    </row>
    <row r="34" spans="2:7" ht="15" x14ac:dyDescent="0.3">
      <c r="B34" s="48" t="s">
        <v>25</v>
      </c>
      <c r="C34" s="39">
        <v>1931047.5</v>
      </c>
      <c r="E34" s="66"/>
      <c r="F34" s="65"/>
    </row>
    <row r="35" spans="2:7" ht="15" x14ac:dyDescent="0.3">
      <c r="B35" s="40" t="s">
        <v>5</v>
      </c>
      <c r="C35" s="37">
        <f>SUM(C36:C38)</f>
        <v>437439.98</v>
      </c>
      <c r="F35" s="65"/>
    </row>
    <row r="36" spans="2:7" ht="15" x14ac:dyDescent="0.3">
      <c r="B36" s="48" t="s">
        <v>48</v>
      </c>
      <c r="C36" s="39">
        <v>347439.98</v>
      </c>
      <c r="E36" s="66"/>
      <c r="F36" s="65"/>
      <c r="G36" s="65"/>
    </row>
    <row r="37" spans="2:7" ht="15" x14ac:dyDescent="0.3">
      <c r="B37" s="48" t="s">
        <v>77</v>
      </c>
      <c r="C37" s="39">
        <v>60000</v>
      </c>
      <c r="E37" s="66"/>
      <c r="F37" s="65"/>
    </row>
    <row r="38" spans="2:7" ht="15.75" thickBot="1" x14ac:dyDescent="0.35">
      <c r="B38" s="50" t="s">
        <v>85</v>
      </c>
      <c r="C38" s="51">
        <v>30000</v>
      </c>
      <c r="E38" s="66"/>
      <c r="F38" s="65"/>
    </row>
    <row r="39" spans="2:7" ht="15.75" thickBot="1" x14ac:dyDescent="0.35">
      <c r="B39" s="71" t="s">
        <v>6</v>
      </c>
      <c r="C39" s="35">
        <f>SUM(C40,C42,C44,C47,C51)</f>
        <v>5082960.5299999993</v>
      </c>
      <c r="F39" s="65"/>
    </row>
    <row r="40" spans="2:7" ht="15" x14ac:dyDescent="0.3">
      <c r="B40" s="40" t="s">
        <v>7</v>
      </c>
      <c r="C40" s="37">
        <f>SUM(C41:C41)</f>
        <v>164232.70000000001</v>
      </c>
      <c r="F40" s="65"/>
    </row>
    <row r="41" spans="2:7" ht="15" x14ac:dyDescent="0.3">
      <c r="B41" s="48" t="s">
        <v>17</v>
      </c>
      <c r="C41" s="39">
        <v>164232.70000000001</v>
      </c>
      <c r="E41" s="66"/>
      <c r="F41" s="65"/>
    </row>
    <row r="42" spans="2:7" ht="15" x14ac:dyDescent="0.3">
      <c r="B42" s="40" t="s">
        <v>67</v>
      </c>
      <c r="C42" s="37">
        <f>SUM(C43:C43)</f>
        <v>174952.84</v>
      </c>
      <c r="F42" s="65"/>
    </row>
    <row r="43" spans="2:7" ht="15" x14ac:dyDescent="0.3">
      <c r="B43" s="48" t="s">
        <v>110</v>
      </c>
      <c r="C43" s="39">
        <v>174952.84</v>
      </c>
      <c r="E43" s="66"/>
      <c r="F43" s="65"/>
      <c r="G43" s="65"/>
    </row>
    <row r="44" spans="2:7" ht="15" x14ac:dyDescent="0.3">
      <c r="B44" s="40" t="s">
        <v>65</v>
      </c>
      <c r="C44" s="37">
        <f>SUM(C45:C46)</f>
        <v>2657236.09</v>
      </c>
      <c r="F44" s="65"/>
    </row>
    <row r="45" spans="2:7" ht="15" x14ac:dyDescent="0.3">
      <c r="B45" s="48" t="s">
        <v>66</v>
      </c>
      <c r="C45" s="39">
        <v>2500000</v>
      </c>
      <c r="E45" s="66"/>
      <c r="F45" s="65"/>
      <c r="G45" s="65"/>
    </row>
    <row r="46" spans="2:7" ht="15" x14ac:dyDescent="0.3">
      <c r="B46" s="48" t="s">
        <v>65</v>
      </c>
      <c r="C46" s="39">
        <v>157236.09</v>
      </c>
      <c r="E46" s="66"/>
      <c r="F46" s="65"/>
    </row>
    <row r="47" spans="2:7" ht="15" x14ac:dyDescent="0.3">
      <c r="B47" s="40" t="s">
        <v>8</v>
      </c>
      <c r="C47" s="37">
        <f>SUM(C48:C50)</f>
        <v>2010018.9</v>
      </c>
      <c r="F47" s="65"/>
    </row>
    <row r="48" spans="2:7" ht="15" x14ac:dyDescent="0.3">
      <c r="B48" s="48" t="s">
        <v>53</v>
      </c>
      <c r="C48" s="39">
        <v>258233.4</v>
      </c>
      <c r="E48" s="66"/>
      <c r="F48" s="65"/>
    </row>
    <row r="49" spans="2:7" ht="15" x14ac:dyDescent="0.3">
      <c r="B49" s="48" t="s">
        <v>43</v>
      </c>
      <c r="C49" s="39">
        <v>54057.5</v>
      </c>
      <c r="E49" s="66"/>
      <c r="F49" s="65"/>
      <c r="G49" s="65"/>
    </row>
    <row r="50" spans="2:7" ht="15" x14ac:dyDescent="0.3">
      <c r="B50" s="48" t="s">
        <v>54</v>
      </c>
      <c r="C50" s="39">
        <v>1697728</v>
      </c>
      <c r="E50" s="66"/>
      <c r="F50" s="65"/>
    </row>
    <row r="51" spans="2:7" ht="15" x14ac:dyDescent="0.3">
      <c r="B51" s="40" t="s">
        <v>3</v>
      </c>
      <c r="C51" s="37">
        <f>SUM(C52:C53)</f>
        <v>76520</v>
      </c>
      <c r="F51" s="65"/>
    </row>
    <row r="52" spans="2:7" ht="15" x14ac:dyDescent="0.3">
      <c r="B52" s="48" t="s">
        <v>22</v>
      </c>
      <c r="C52" s="39">
        <v>4000</v>
      </c>
      <c r="E52" s="66"/>
      <c r="F52" s="65"/>
    </row>
    <row r="53" spans="2:7" ht="15.75" thickBot="1" x14ac:dyDescent="0.35">
      <c r="B53" s="48" t="s">
        <v>3</v>
      </c>
      <c r="C53" s="39">
        <v>72520</v>
      </c>
      <c r="E53" s="66"/>
      <c r="F53" s="65"/>
    </row>
    <row r="54" spans="2:7" ht="15.75" thickBot="1" x14ac:dyDescent="0.35">
      <c r="B54" s="72" t="s">
        <v>9</v>
      </c>
      <c r="C54" s="73">
        <f>SUM(C55,C57,C60,C62,C65,C67)</f>
        <v>4892271.57</v>
      </c>
      <c r="F54" s="65"/>
    </row>
    <row r="55" spans="2:7" ht="15" x14ac:dyDescent="0.3">
      <c r="B55" s="54" t="s">
        <v>38</v>
      </c>
      <c r="C55" s="49">
        <f>SUM(C56:C56)</f>
        <v>377477.52999999997</v>
      </c>
      <c r="F55" s="65"/>
      <c r="G55" s="65"/>
    </row>
    <row r="56" spans="2:7" ht="15" x14ac:dyDescent="0.3">
      <c r="B56" s="48" t="s">
        <v>30</v>
      </c>
      <c r="C56" s="39">
        <v>377477.52999999997</v>
      </c>
      <c r="E56" s="66"/>
      <c r="F56" s="65"/>
    </row>
    <row r="57" spans="2:7" ht="15" x14ac:dyDescent="0.3">
      <c r="B57" s="40" t="s">
        <v>50</v>
      </c>
      <c r="C57" s="37">
        <f>SUM(C58:C59)</f>
        <v>1736038.7</v>
      </c>
      <c r="F57" s="65"/>
    </row>
    <row r="58" spans="2:7" ht="15" x14ac:dyDescent="0.3">
      <c r="B58" s="48" t="s">
        <v>70</v>
      </c>
      <c r="C58" s="39">
        <v>1472000</v>
      </c>
      <c r="E58" s="66"/>
      <c r="F58" s="65"/>
      <c r="G58" s="65"/>
    </row>
    <row r="59" spans="2:7" ht="15" x14ac:dyDescent="0.3">
      <c r="B59" s="48" t="s">
        <v>71</v>
      </c>
      <c r="C59" s="39">
        <v>264038.7</v>
      </c>
      <c r="E59" s="66"/>
      <c r="F59" s="65"/>
    </row>
    <row r="60" spans="2:7" ht="15" x14ac:dyDescent="0.3">
      <c r="B60" s="40" t="s">
        <v>72</v>
      </c>
      <c r="C60" s="37">
        <f>SUM(C61)</f>
        <v>433781.4</v>
      </c>
      <c r="F60" s="65"/>
    </row>
    <row r="61" spans="2:7" ht="15" x14ac:dyDescent="0.3">
      <c r="B61" s="48" t="s">
        <v>73</v>
      </c>
      <c r="C61" s="39">
        <v>433781.4</v>
      </c>
      <c r="E61" s="66"/>
      <c r="F61" s="65"/>
    </row>
    <row r="62" spans="2:7" ht="15" x14ac:dyDescent="0.3">
      <c r="B62" s="40" t="s">
        <v>10</v>
      </c>
      <c r="C62" s="37">
        <f>SUM(C63:C64)</f>
        <v>1248766.0900000001</v>
      </c>
      <c r="F62" s="65"/>
      <c r="G62" s="65"/>
    </row>
    <row r="63" spans="2:7" ht="15" x14ac:dyDescent="0.3">
      <c r="B63" s="48" t="s">
        <v>10</v>
      </c>
      <c r="C63" s="39">
        <v>313600.67</v>
      </c>
      <c r="E63" s="66"/>
      <c r="F63" s="65"/>
    </row>
    <row r="64" spans="2:7" ht="15" x14ac:dyDescent="0.3">
      <c r="B64" s="48" t="s">
        <v>44</v>
      </c>
      <c r="C64" s="39">
        <v>935165.42</v>
      </c>
      <c r="E64" s="66"/>
      <c r="F64" s="65"/>
      <c r="G64" s="65"/>
    </row>
    <row r="65" spans="2:7" ht="15" x14ac:dyDescent="0.3">
      <c r="B65" s="40" t="s">
        <v>11</v>
      </c>
      <c r="C65" s="37">
        <f>SUM(C66:C66)</f>
        <v>439421.11</v>
      </c>
    </row>
    <row r="66" spans="2:7" ht="15" x14ac:dyDescent="0.3">
      <c r="B66" s="48" t="s">
        <v>11</v>
      </c>
      <c r="C66" s="39">
        <v>439421.11</v>
      </c>
      <c r="E66" s="66"/>
    </row>
    <row r="67" spans="2:7" ht="15" x14ac:dyDescent="0.3">
      <c r="B67" s="40" t="s">
        <v>12</v>
      </c>
      <c r="C67" s="37">
        <f>SUM(C68:C69)</f>
        <v>656786.74</v>
      </c>
    </row>
    <row r="68" spans="2:7" ht="15" x14ac:dyDescent="0.3">
      <c r="B68" s="48" t="s">
        <v>90</v>
      </c>
      <c r="C68" s="39">
        <v>256786.75</v>
      </c>
      <c r="E68" s="66"/>
      <c r="F68" s="65"/>
      <c r="G68" s="65"/>
    </row>
    <row r="69" spans="2:7" ht="15.75" thickBot="1" x14ac:dyDescent="0.35">
      <c r="B69" s="50" t="s">
        <v>121</v>
      </c>
      <c r="C69" s="51">
        <v>399999.99</v>
      </c>
      <c r="E69" s="66"/>
    </row>
    <row r="70" spans="2:7" ht="15.75" thickBot="1" x14ac:dyDescent="0.35">
      <c r="B70" s="34" t="s">
        <v>13</v>
      </c>
      <c r="C70" s="35">
        <f>+C71+C73+C77+C79</f>
        <v>2127618.8199999998</v>
      </c>
    </row>
    <row r="71" spans="2:7" ht="15" x14ac:dyDescent="0.3">
      <c r="B71" s="36" t="s">
        <v>31</v>
      </c>
      <c r="C71" s="37">
        <f>SUM(C72)</f>
        <v>1099999.9099999999</v>
      </c>
      <c r="F71" s="65"/>
      <c r="G71" s="65"/>
    </row>
    <row r="72" spans="2:7" ht="15" x14ac:dyDescent="0.3">
      <c r="B72" s="38" t="s">
        <v>31</v>
      </c>
      <c r="C72" s="39">
        <v>1099999.9099999999</v>
      </c>
      <c r="E72" s="66"/>
    </row>
    <row r="73" spans="2:7" ht="15" x14ac:dyDescent="0.3">
      <c r="B73" s="47" t="s">
        <v>14</v>
      </c>
      <c r="C73" s="37">
        <f>SUM(C74:C76)</f>
        <v>967619.28</v>
      </c>
    </row>
    <row r="74" spans="2:7" ht="15" x14ac:dyDescent="0.3">
      <c r="B74" s="38" t="s">
        <v>125</v>
      </c>
      <c r="C74" s="39">
        <v>240647.06</v>
      </c>
      <c r="E74" s="66"/>
    </row>
    <row r="75" spans="2:7" ht="15" x14ac:dyDescent="0.3">
      <c r="B75" s="38" t="s">
        <v>16</v>
      </c>
      <c r="C75" s="39">
        <v>250787.04</v>
      </c>
      <c r="E75" s="66"/>
    </row>
    <row r="76" spans="2:7" ht="15" x14ac:dyDescent="0.3">
      <c r="B76" s="38" t="s">
        <v>32</v>
      </c>
      <c r="C76" s="39">
        <v>476185.18</v>
      </c>
      <c r="E76" s="66"/>
    </row>
    <row r="77" spans="2:7" ht="15" x14ac:dyDescent="0.3">
      <c r="B77" s="47" t="s">
        <v>55</v>
      </c>
      <c r="C77" s="37">
        <f>SUM(C78:C78)</f>
        <v>30000</v>
      </c>
    </row>
    <row r="78" spans="2:7" ht="15" x14ac:dyDescent="0.3">
      <c r="B78" s="38" t="s">
        <v>79</v>
      </c>
      <c r="C78" s="39">
        <v>30000</v>
      </c>
      <c r="E78" s="66"/>
    </row>
    <row r="79" spans="2:7" ht="15" x14ac:dyDescent="0.3">
      <c r="B79" s="47" t="s">
        <v>33</v>
      </c>
      <c r="C79" s="37">
        <f>SUM(C80)</f>
        <v>29999.63</v>
      </c>
      <c r="F79" s="65"/>
      <c r="G79" s="65"/>
    </row>
    <row r="80" spans="2:7" ht="14.25" customHeight="1" thickBot="1" x14ac:dyDescent="0.35">
      <c r="B80" s="70" t="s">
        <v>34</v>
      </c>
      <c r="C80" s="51">
        <v>29999.63</v>
      </c>
      <c r="E80" s="66"/>
      <c r="F80" s="65"/>
      <c r="G80" s="65"/>
    </row>
    <row r="81" spans="2:6" ht="14.25" customHeight="1" thickBot="1" x14ac:dyDescent="0.35">
      <c r="B81" s="34" t="s">
        <v>82</v>
      </c>
      <c r="C81" s="42">
        <v>1005636.5699999998</v>
      </c>
      <c r="E81" s="66"/>
      <c r="F81" s="67"/>
    </row>
    <row r="82" spans="2:6" ht="15.75" thickBot="1" x14ac:dyDescent="0.35">
      <c r="B82" s="74" t="s">
        <v>19</v>
      </c>
      <c r="C82" s="42">
        <f>SUM(C12,C81,C28,C39,C54,C70)</f>
        <v>25646453.780000001</v>
      </c>
      <c r="D82" s="68"/>
      <c r="E82" s="68"/>
    </row>
    <row r="83" spans="2:6" ht="15.75" thickBot="1" x14ac:dyDescent="0.35">
      <c r="B83" s="43" t="s">
        <v>18</v>
      </c>
      <c r="C83" s="52">
        <v>0</v>
      </c>
      <c r="E83" s="65"/>
    </row>
    <row r="84" spans="2:6" ht="15.75" thickBot="1" x14ac:dyDescent="0.35">
      <c r="B84" s="45" t="s">
        <v>20</v>
      </c>
      <c r="C84" s="46">
        <f>+C82+C83</f>
        <v>25646453.780000001</v>
      </c>
      <c r="D84" s="69"/>
      <c r="E84" s="69"/>
    </row>
  </sheetData>
  <mergeCells count="4">
    <mergeCell ref="B9:C9"/>
    <mergeCell ref="B10:C10"/>
    <mergeCell ref="B5:C5"/>
    <mergeCell ref="B7:C7"/>
  </mergeCells>
  <printOptions horizontalCentered="1"/>
  <pageMargins left="0.70866141732283472" right="0.70866141732283472" top="0.39370078740157483" bottom="0.39370078740157483" header="0" footer="0"/>
  <pageSetup orientation="portrait" r:id="rId1"/>
  <headerFooter alignWithMargins="0">
    <oddFooter>&amp;R&amp;P/&amp;N</oddFooter>
  </headerFooter>
  <rowBreaks count="2" manualBreakCount="2">
    <brk id="38" min="1" max="2" man="1"/>
    <brk id="69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workbookViewId="0">
      <selection activeCell="E17" sqref="E17"/>
    </sheetView>
  </sheetViews>
  <sheetFormatPr baseColWidth="10" defaultRowHeight="12.75" x14ac:dyDescent="0.2"/>
  <cols>
    <col min="1" max="1" width="11.42578125" style="1"/>
    <col min="2" max="2" width="38.7109375" style="1" customWidth="1"/>
    <col min="3" max="3" width="22.7109375" style="1" customWidth="1"/>
    <col min="4" max="4" width="11.42578125" style="1"/>
    <col min="5" max="5" width="21" style="1" customWidth="1"/>
    <col min="6" max="6" width="28.7109375" style="1" customWidth="1"/>
    <col min="7" max="16384" width="11.42578125" style="1"/>
  </cols>
  <sheetData>
    <row r="1" spans="1:7" x14ac:dyDescent="0.2">
      <c r="A1" s="3"/>
      <c r="B1" s="2"/>
      <c r="C1" s="9"/>
      <c r="D1" s="9"/>
    </row>
    <row r="2" spans="1:7" x14ac:dyDescent="0.2">
      <c r="A2" s="3"/>
      <c r="B2" s="2"/>
      <c r="C2" s="9"/>
      <c r="D2" s="9"/>
    </row>
    <row r="3" spans="1:7" x14ac:dyDescent="0.2">
      <c r="A3" s="3"/>
      <c r="B3" s="2"/>
      <c r="C3" s="9"/>
      <c r="D3" s="9"/>
    </row>
    <row r="4" spans="1:7" x14ac:dyDescent="0.2">
      <c r="A4" s="3"/>
      <c r="B4" s="2"/>
      <c r="C4" s="9"/>
      <c r="D4" s="9"/>
    </row>
    <row r="5" spans="1:7" ht="36" customHeight="1" x14ac:dyDescent="0.35">
      <c r="B5" s="77" t="s">
        <v>87</v>
      </c>
      <c r="C5" s="77"/>
      <c r="D5" s="10"/>
    </row>
    <row r="6" spans="1:7" ht="12.75" customHeight="1" x14ac:dyDescent="0.35">
      <c r="B6" s="32"/>
      <c r="C6" s="32"/>
    </row>
    <row r="7" spans="1:7" ht="18" x14ac:dyDescent="0.35">
      <c r="B7" s="75" t="s">
        <v>128</v>
      </c>
      <c r="C7" s="75"/>
      <c r="D7" s="12"/>
    </row>
    <row r="8" spans="1:7" ht="12.75" customHeight="1" x14ac:dyDescent="0.3">
      <c r="B8" s="33"/>
      <c r="C8" s="33"/>
      <c r="D8" s="12"/>
    </row>
    <row r="9" spans="1:7" ht="15" customHeight="1" x14ac:dyDescent="0.35">
      <c r="B9" s="75" t="s">
        <v>132</v>
      </c>
      <c r="C9" s="75"/>
      <c r="D9" s="12"/>
    </row>
    <row r="10" spans="1:7" ht="12.75" customHeight="1" x14ac:dyDescent="0.3">
      <c r="B10" s="79"/>
      <c r="C10" s="79"/>
    </row>
    <row r="11" spans="1:7" ht="15" x14ac:dyDescent="0.2">
      <c r="B11" s="85" t="s">
        <v>0</v>
      </c>
      <c r="C11" s="85" t="s">
        <v>15</v>
      </c>
      <c r="G11"/>
    </row>
    <row r="12" spans="1:7" ht="15.75" thickBot="1" x14ac:dyDescent="0.35">
      <c r="B12" s="83" t="s">
        <v>6</v>
      </c>
      <c r="C12" s="84">
        <f>+C13+C15</f>
        <v>517900</v>
      </c>
      <c r="G12"/>
    </row>
    <row r="13" spans="1:7" ht="15" x14ac:dyDescent="0.3">
      <c r="B13" s="36" t="s">
        <v>7</v>
      </c>
      <c r="C13" s="37">
        <f>+C14</f>
        <v>145000</v>
      </c>
      <c r="G13"/>
    </row>
    <row r="14" spans="1:7" ht="15" x14ac:dyDescent="0.3">
      <c r="B14" s="38" t="s">
        <v>17</v>
      </c>
      <c r="C14" s="39">
        <v>145000</v>
      </c>
      <c r="G14"/>
    </row>
    <row r="15" spans="1:7" ht="15" x14ac:dyDescent="0.3">
      <c r="B15" s="40" t="s">
        <v>67</v>
      </c>
      <c r="C15" s="37">
        <f>SUM(C16:C16)</f>
        <v>372900</v>
      </c>
      <c r="G15"/>
    </row>
    <row r="16" spans="1:7" ht="15.75" thickBot="1" x14ac:dyDescent="0.35">
      <c r="B16" s="38" t="s">
        <v>69</v>
      </c>
      <c r="C16" s="39">
        <v>372900</v>
      </c>
      <c r="G16"/>
    </row>
    <row r="17" spans="2:7" ht="15.75" thickBot="1" x14ac:dyDescent="0.35">
      <c r="B17" s="34" t="s">
        <v>9</v>
      </c>
      <c r="C17" s="35">
        <f>+C18</f>
        <v>380000</v>
      </c>
      <c r="G17"/>
    </row>
    <row r="18" spans="2:7" ht="15" x14ac:dyDescent="0.3">
      <c r="B18" s="36" t="s">
        <v>10</v>
      </c>
      <c r="C18" s="37">
        <f>+C19</f>
        <v>380000</v>
      </c>
      <c r="G18"/>
    </row>
    <row r="19" spans="2:7" ht="15.75" thickBot="1" x14ac:dyDescent="0.35">
      <c r="B19" s="38" t="s">
        <v>115</v>
      </c>
      <c r="C19" s="39">
        <v>380000</v>
      </c>
      <c r="G19"/>
    </row>
    <row r="20" spans="2:7" ht="15.75" thickBot="1" x14ac:dyDescent="0.35">
      <c r="B20" s="34" t="s">
        <v>13</v>
      </c>
      <c r="C20" s="35">
        <f>+C21</f>
        <v>140000</v>
      </c>
      <c r="G20"/>
    </row>
    <row r="21" spans="2:7" ht="15" x14ac:dyDescent="0.3">
      <c r="B21" s="36" t="s">
        <v>14</v>
      </c>
      <c r="C21" s="37">
        <f>SUM(C22:C22)</f>
        <v>140000</v>
      </c>
      <c r="G21"/>
    </row>
    <row r="22" spans="2:7" ht="15.75" thickBot="1" x14ac:dyDescent="0.35">
      <c r="B22" s="38" t="s">
        <v>125</v>
      </c>
      <c r="C22" s="39">
        <v>140000</v>
      </c>
      <c r="G22"/>
    </row>
    <row r="23" spans="2:7" ht="15.75" thickBot="1" x14ac:dyDescent="0.35">
      <c r="B23" s="41" t="s">
        <v>19</v>
      </c>
      <c r="C23" s="42">
        <f>+C12+C17+C20</f>
        <v>1037900</v>
      </c>
      <c r="G23"/>
    </row>
    <row r="24" spans="2:7" ht="15.75" thickBot="1" x14ac:dyDescent="0.35">
      <c r="B24" s="43" t="s">
        <v>18</v>
      </c>
      <c r="C24" s="44">
        <v>0</v>
      </c>
      <c r="E24"/>
      <c r="F24"/>
      <c r="G24"/>
    </row>
    <row r="25" spans="2:7" ht="15.75" thickBot="1" x14ac:dyDescent="0.35">
      <c r="B25" s="45" t="s">
        <v>20</v>
      </c>
      <c r="C25" s="46">
        <f>+C23+C24</f>
        <v>1037900</v>
      </c>
      <c r="E25"/>
      <c r="F25"/>
      <c r="G25"/>
    </row>
    <row r="26" spans="2:7" x14ac:dyDescent="0.2">
      <c r="E26"/>
      <c r="F26"/>
      <c r="G26"/>
    </row>
    <row r="27" spans="2:7" x14ac:dyDescent="0.2">
      <c r="E27"/>
      <c r="F27"/>
      <c r="G27"/>
    </row>
    <row r="28" spans="2:7" x14ac:dyDescent="0.2">
      <c r="E28"/>
      <c r="F28"/>
      <c r="G28"/>
    </row>
    <row r="29" spans="2:7" x14ac:dyDescent="0.2">
      <c r="E29"/>
      <c r="F29"/>
    </row>
    <row r="30" spans="2:7" x14ac:dyDescent="0.2">
      <c r="E30"/>
      <c r="F30"/>
    </row>
    <row r="31" spans="2:7" x14ac:dyDescent="0.2">
      <c r="E31"/>
      <c r="F31"/>
    </row>
    <row r="32" spans="2:7" x14ac:dyDescent="0.2">
      <c r="E32"/>
      <c r="F32"/>
    </row>
    <row r="33" spans="5:6" x14ac:dyDescent="0.2">
      <c r="E33"/>
      <c r="F33"/>
    </row>
    <row r="34" spans="5:6" x14ac:dyDescent="0.2">
      <c r="E34"/>
      <c r="F34"/>
    </row>
    <row r="35" spans="5:6" x14ac:dyDescent="0.2">
      <c r="E35"/>
      <c r="F35"/>
    </row>
    <row r="36" spans="5:6" x14ac:dyDescent="0.2">
      <c r="E36"/>
      <c r="F36"/>
    </row>
    <row r="37" spans="5:6" x14ac:dyDescent="0.2">
      <c r="E37"/>
      <c r="F37"/>
    </row>
    <row r="38" spans="5:6" x14ac:dyDescent="0.2">
      <c r="E38"/>
      <c r="F38"/>
    </row>
    <row r="39" spans="5:6" x14ac:dyDescent="0.2">
      <c r="E39"/>
      <c r="F39"/>
    </row>
    <row r="40" spans="5:6" x14ac:dyDescent="0.2">
      <c r="E40"/>
      <c r="F40"/>
    </row>
    <row r="41" spans="5:6" x14ac:dyDescent="0.2">
      <c r="E41"/>
      <c r="F41"/>
    </row>
    <row r="42" spans="5:6" x14ac:dyDescent="0.2">
      <c r="E42"/>
      <c r="F42"/>
    </row>
    <row r="43" spans="5:6" x14ac:dyDescent="0.2">
      <c r="E43"/>
      <c r="F43"/>
    </row>
    <row r="44" spans="5:6" x14ac:dyDescent="0.2">
      <c r="E44"/>
      <c r="F44"/>
    </row>
    <row r="45" spans="5:6" x14ac:dyDescent="0.2">
      <c r="E45"/>
      <c r="F45"/>
    </row>
    <row r="46" spans="5:6" x14ac:dyDescent="0.2">
      <c r="E46"/>
      <c r="F46"/>
    </row>
    <row r="47" spans="5:6" x14ac:dyDescent="0.2">
      <c r="E47"/>
      <c r="F47"/>
    </row>
    <row r="48" spans="5:6" x14ac:dyDescent="0.2">
      <c r="E48"/>
      <c r="F48"/>
    </row>
    <row r="49" spans="5:6" x14ac:dyDescent="0.2">
      <c r="E49"/>
      <c r="F49"/>
    </row>
    <row r="50" spans="5:6" x14ac:dyDescent="0.2">
      <c r="E50"/>
      <c r="F50"/>
    </row>
    <row r="51" spans="5:6" x14ac:dyDescent="0.2">
      <c r="E51"/>
      <c r="F51"/>
    </row>
    <row r="52" spans="5:6" x14ac:dyDescent="0.2">
      <c r="E52"/>
      <c r="F52"/>
    </row>
    <row r="53" spans="5:6" x14ac:dyDescent="0.2">
      <c r="E53"/>
      <c r="F53"/>
    </row>
    <row r="54" spans="5:6" x14ac:dyDescent="0.2">
      <c r="E54"/>
      <c r="F54"/>
    </row>
    <row r="55" spans="5:6" x14ac:dyDescent="0.2">
      <c r="E55"/>
      <c r="F55"/>
    </row>
    <row r="56" spans="5:6" x14ac:dyDescent="0.2">
      <c r="E56"/>
      <c r="F56"/>
    </row>
    <row r="57" spans="5:6" x14ac:dyDescent="0.2">
      <c r="E57"/>
      <c r="F57"/>
    </row>
    <row r="58" spans="5:6" x14ac:dyDescent="0.2">
      <c r="E58"/>
      <c r="F58"/>
    </row>
    <row r="59" spans="5:6" x14ac:dyDescent="0.2">
      <c r="E59"/>
      <c r="F59"/>
    </row>
    <row r="60" spans="5:6" x14ac:dyDescent="0.2">
      <c r="E60"/>
      <c r="F60"/>
    </row>
    <row r="61" spans="5:6" x14ac:dyDescent="0.2">
      <c r="E61"/>
      <c r="F61"/>
    </row>
    <row r="62" spans="5:6" x14ac:dyDescent="0.2">
      <c r="E62"/>
      <c r="F62"/>
    </row>
    <row r="63" spans="5:6" x14ac:dyDescent="0.2">
      <c r="E63"/>
      <c r="F63"/>
    </row>
    <row r="64" spans="5:6" x14ac:dyDescent="0.2">
      <c r="E64"/>
      <c r="F64"/>
    </row>
    <row r="65" spans="5:6" x14ac:dyDescent="0.2">
      <c r="E65"/>
      <c r="F65"/>
    </row>
    <row r="66" spans="5:6" x14ac:dyDescent="0.2">
      <c r="E66"/>
      <c r="F66"/>
    </row>
    <row r="67" spans="5:6" x14ac:dyDescent="0.2">
      <c r="E67"/>
      <c r="F67"/>
    </row>
    <row r="68" spans="5:6" x14ac:dyDescent="0.2">
      <c r="E68"/>
      <c r="F68"/>
    </row>
    <row r="69" spans="5:6" x14ac:dyDescent="0.2">
      <c r="E69"/>
      <c r="F69"/>
    </row>
    <row r="70" spans="5:6" x14ac:dyDescent="0.2">
      <c r="E70"/>
      <c r="F70"/>
    </row>
    <row r="71" spans="5:6" x14ac:dyDescent="0.2">
      <c r="E71"/>
      <c r="F71"/>
    </row>
    <row r="72" spans="5:6" x14ac:dyDescent="0.2">
      <c r="E72"/>
      <c r="F72"/>
    </row>
    <row r="73" spans="5:6" x14ac:dyDescent="0.2">
      <c r="E73"/>
      <c r="F73"/>
    </row>
    <row r="74" spans="5:6" x14ac:dyDescent="0.2">
      <c r="E74"/>
      <c r="F74"/>
    </row>
    <row r="75" spans="5:6" x14ac:dyDescent="0.2">
      <c r="E75"/>
      <c r="F75"/>
    </row>
    <row r="76" spans="5:6" x14ac:dyDescent="0.2">
      <c r="E76"/>
      <c r="F76"/>
    </row>
    <row r="77" spans="5:6" x14ac:dyDescent="0.2">
      <c r="E77"/>
      <c r="F77"/>
    </row>
    <row r="78" spans="5:6" x14ac:dyDescent="0.2">
      <c r="E78"/>
      <c r="F78"/>
    </row>
    <row r="79" spans="5:6" x14ac:dyDescent="0.2">
      <c r="E79"/>
      <c r="F79"/>
    </row>
    <row r="80" spans="5:6" x14ac:dyDescent="0.2">
      <c r="E80"/>
      <c r="F80"/>
    </row>
    <row r="81" spans="5:6" x14ac:dyDescent="0.2">
      <c r="E81"/>
      <c r="F81"/>
    </row>
    <row r="82" spans="5:6" x14ac:dyDescent="0.2">
      <c r="E82"/>
      <c r="F82"/>
    </row>
    <row r="83" spans="5:6" x14ac:dyDescent="0.2">
      <c r="E83"/>
      <c r="F83"/>
    </row>
    <row r="84" spans="5:6" x14ac:dyDescent="0.2">
      <c r="E84"/>
      <c r="F84"/>
    </row>
    <row r="85" spans="5:6" x14ac:dyDescent="0.2">
      <c r="E85"/>
      <c r="F85"/>
    </row>
    <row r="86" spans="5:6" x14ac:dyDescent="0.2">
      <c r="E86"/>
      <c r="F86"/>
    </row>
    <row r="87" spans="5:6" x14ac:dyDescent="0.2">
      <c r="E87"/>
      <c r="F87"/>
    </row>
    <row r="88" spans="5:6" x14ac:dyDescent="0.2">
      <c r="E88"/>
      <c r="F88"/>
    </row>
    <row r="89" spans="5:6" x14ac:dyDescent="0.2">
      <c r="E89"/>
      <c r="F89"/>
    </row>
    <row r="90" spans="5:6" x14ac:dyDescent="0.2">
      <c r="E90"/>
      <c r="F90"/>
    </row>
    <row r="91" spans="5:6" x14ac:dyDescent="0.2">
      <c r="E91"/>
      <c r="F91"/>
    </row>
    <row r="92" spans="5:6" x14ac:dyDescent="0.2">
      <c r="E92"/>
      <c r="F92"/>
    </row>
    <row r="93" spans="5:6" x14ac:dyDescent="0.2">
      <c r="E93"/>
      <c r="F93"/>
    </row>
    <row r="94" spans="5:6" x14ac:dyDescent="0.2">
      <c r="E94"/>
      <c r="F94"/>
    </row>
    <row r="95" spans="5:6" x14ac:dyDescent="0.2">
      <c r="E95"/>
      <c r="F95"/>
    </row>
    <row r="96" spans="5:6" x14ac:dyDescent="0.2">
      <c r="E96"/>
      <c r="F96"/>
    </row>
    <row r="97" spans="5:6" x14ac:dyDescent="0.2">
      <c r="E97"/>
      <c r="F97"/>
    </row>
    <row r="98" spans="5:6" x14ac:dyDescent="0.2">
      <c r="E98"/>
      <c r="F98"/>
    </row>
    <row r="99" spans="5:6" x14ac:dyDescent="0.2">
      <c r="E99"/>
      <c r="F99"/>
    </row>
    <row r="100" spans="5:6" x14ac:dyDescent="0.2">
      <c r="E100"/>
      <c r="F100"/>
    </row>
    <row r="101" spans="5:6" x14ac:dyDescent="0.2">
      <c r="E101"/>
      <c r="F101"/>
    </row>
    <row r="102" spans="5:6" x14ac:dyDescent="0.2">
      <c r="E102"/>
      <c r="F102"/>
    </row>
    <row r="103" spans="5:6" x14ac:dyDescent="0.2">
      <c r="E103"/>
      <c r="F103"/>
    </row>
    <row r="104" spans="5:6" x14ac:dyDescent="0.2">
      <c r="E104"/>
      <c r="F104"/>
    </row>
    <row r="105" spans="5:6" x14ac:dyDescent="0.2">
      <c r="E105"/>
      <c r="F105"/>
    </row>
    <row r="106" spans="5:6" x14ac:dyDescent="0.2">
      <c r="E106"/>
      <c r="F106"/>
    </row>
    <row r="107" spans="5:6" x14ac:dyDescent="0.2">
      <c r="E107"/>
      <c r="F107"/>
    </row>
    <row r="108" spans="5:6" x14ac:dyDescent="0.2">
      <c r="E108"/>
      <c r="F108"/>
    </row>
    <row r="109" spans="5:6" x14ac:dyDescent="0.2">
      <c r="E109"/>
      <c r="F109"/>
    </row>
    <row r="110" spans="5:6" x14ac:dyDescent="0.2">
      <c r="E110"/>
      <c r="F110"/>
    </row>
    <row r="111" spans="5:6" x14ac:dyDescent="0.2">
      <c r="E111"/>
      <c r="F111"/>
    </row>
    <row r="112" spans="5:6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  <row r="120" spans="5:6" x14ac:dyDescent="0.2">
      <c r="E120"/>
      <c r="F120"/>
    </row>
    <row r="121" spans="5:6" x14ac:dyDescent="0.2">
      <c r="E121"/>
      <c r="F121"/>
    </row>
    <row r="122" spans="5:6" x14ac:dyDescent="0.2">
      <c r="E122"/>
      <c r="F122"/>
    </row>
    <row r="123" spans="5:6" x14ac:dyDescent="0.2">
      <c r="E123"/>
      <c r="F123"/>
    </row>
    <row r="124" spans="5:6" x14ac:dyDescent="0.2">
      <c r="E124"/>
      <c r="F124"/>
    </row>
    <row r="125" spans="5:6" x14ac:dyDescent="0.2">
      <c r="E125"/>
      <c r="F125"/>
    </row>
    <row r="126" spans="5:6" x14ac:dyDescent="0.2">
      <c r="E126"/>
      <c r="F126"/>
    </row>
    <row r="127" spans="5:6" x14ac:dyDescent="0.2">
      <c r="E127"/>
      <c r="F127"/>
    </row>
    <row r="128" spans="5:6" x14ac:dyDescent="0.2">
      <c r="E128"/>
      <c r="F128"/>
    </row>
    <row r="129" spans="5:6" x14ac:dyDescent="0.2">
      <c r="E129"/>
      <c r="F129"/>
    </row>
    <row r="130" spans="5:6" x14ac:dyDescent="0.2">
      <c r="E130"/>
      <c r="F130"/>
    </row>
    <row r="131" spans="5:6" x14ac:dyDescent="0.2">
      <c r="E131"/>
      <c r="F131"/>
    </row>
    <row r="132" spans="5:6" x14ac:dyDescent="0.2">
      <c r="E132"/>
      <c r="F132"/>
    </row>
    <row r="133" spans="5:6" x14ac:dyDescent="0.2">
      <c r="E133"/>
      <c r="F133"/>
    </row>
    <row r="134" spans="5:6" x14ac:dyDescent="0.2">
      <c r="E134"/>
      <c r="F134"/>
    </row>
    <row r="135" spans="5:6" x14ac:dyDescent="0.2">
      <c r="E135"/>
      <c r="F135"/>
    </row>
    <row r="136" spans="5:6" x14ac:dyDescent="0.2">
      <c r="E136"/>
      <c r="F136"/>
    </row>
    <row r="137" spans="5:6" x14ac:dyDescent="0.2">
      <c r="E137"/>
      <c r="F137"/>
    </row>
    <row r="138" spans="5:6" x14ac:dyDescent="0.2">
      <c r="E138"/>
      <c r="F138"/>
    </row>
    <row r="139" spans="5:6" x14ac:dyDescent="0.2">
      <c r="E139"/>
      <c r="F139"/>
    </row>
    <row r="140" spans="5:6" x14ac:dyDescent="0.2">
      <c r="E140"/>
      <c r="F140"/>
    </row>
    <row r="141" spans="5:6" x14ac:dyDescent="0.2">
      <c r="E141"/>
      <c r="F141"/>
    </row>
    <row r="142" spans="5:6" x14ac:dyDescent="0.2">
      <c r="E142"/>
      <c r="F142"/>
    </row>
    <row r="143" spans="5:6" x14ac:dyDescent="0.2">
      <c r="E143"/>
      <c r="F143"/>
    </row>
    <row r="144" spans="5:6" x14ac:dyDescent="0.2">
      <c r="E144"/>
      <c r="F144"/>
    </row>
    <row r="145" spans="5:6" x14ac:dyDescent="0.2">
      <c r="E145"/>
      <c r="F145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activeCell="H112" sqref="H112"/>
    </sheetView>
  </sheetViews>
  <sheetFormatPr baseColWidth="10" defaultRowHeight="12.75" x14ac:dyDescent="0.2"/>
  <cols>
    <col min="1" max="1" width="11.42578125" style="1"/>
    <col min="2" max="2" width="38.7109375" style="1" customWidth="1"/>
    <col min="3" max="3" width="22.710937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4"/>
      <c r="D4" s="24"/>
    </row>
    <row r="5" spans="1:5" ht="36" customHeight="1" x14ac:dyDescent="0.35">
      <c r="B5" s="77" t="s">
        <v>87</v>
      </c>
      <c r="C5" s="77"/>
      <c r="D5" s="25"/>
    </row>
    <row r="6" spans="1:5" ht="12.75" customHeight="1" x14ac:dyDescent="0.25">
      <c r="B6" s="11"/>
      <c r="C6" s="11"/>
    </row>
    <row r="7" spans="1:5" ht="18" x14ac:dyDescent="0.35">
      <c r="B7" s="75" t="s">
        <v>93</v>
      </c>
      <c r="C7" s="75"/>
    </row>
    <row r="8" spans="1:5" ht="12.75" customHeight="1" x14ac:dyDescent="0.2">
      <c r="B8" s="13"/>
      <c r="C8" s="13"/>
    </row>
    <row r="9" spans="1:5" ht="15" customHeight="1" x14ac:dyDescent="0.35">
      <c r="B9" s="75" t="str">
        <f>+'FONDO GL CDI'!B9:C9</f>
        <v>OCTUBRE - DICIEMBRE 2018</v>
      </c>
      <c r="C9" s="75"/>
    </row>
    <row r="10" spans="1:5" ht="12.75" customHeight="1" x14ac:dyDescent="0.2">
      <c r="B10" s="76"/>
      <c r="C10" s="76"/>
    </row>
    <row r="11" spans="1:5" ht="15" x14ac:dyDescent="0.2">
      <c r="B11" s="85" t="s">
        <v>0</v>
      </c>
      <c r="C11" s="85" t="s">
        <v>131</v>
      </c>
      <c r="E11"/>
    </row>
    <row r="12" spans="1:5" ht="15.75" thickBot="1" x14ac:dyDescent="0.35">
      <c r="B12" s="83" t="s">
        <v>37</v>
      </c>
      <c r="C12" s="84">
        <f>+C13+C15+C17+C21+C29+C37+C40</f>
        <v>406671935.58000004</v>
      </c>
      <c r="E12"/>
    </row>
    <row r="13" spans="1:5" ht="15" x14ac:dyDescent="0.3">
      <c r="B13" s="40" t="s">
        <v>60</v>
      </c>
      <c r="C13" s="37">
        <f>+C14</f>
        <v>14654058.919999998</v>
      </c>
      <c r="E13"/>
    </row>
    <row r="14" spans="1:5" ht="15" x14ac:dyDescent="0.3">
      <c r="B14" s="48" t="s">
        <v>60</v>
      </c>
      <c r="C14" s="39">
        <v>14654058.919999998</v>
      </c>
      <c r="E14"/>
    </row>
    <row r="15" spans="1:5" ht="15" x14ac:dyDescent="0.3">
      <c r="B15" s="40" t="s">
        <v>83</v>
      </c>
      <c r="C15" s="37">
        <f>+C16</f>
        <v>13684466.369999999</v>
      </c>
      <c r="E15"/>
    </row>
    <row r="16" spans="1:5" ht="15" x14ac:dyDescent="0.3">
      <c r="B16" s="48" t="s">
        <v>83</v>
      </c>
      <c r="C16" s="39">
        <v>13684466.369999999</v>
      </c>
      <c r="E16"/>
    </row>
    <row r="17" spans="2:5" ht="15" x14ac:dyDescent="0.3">
      <c r="B17" s="40" t="s">
        <v>1</v>
      </c>
      <c r="C17" s="37">
        <f>+SUM(C18:C20)</f>
        <v>33218724.839999981</v>
      </c>
      <c r="E17"/>
    </row>
    <row r="18" spans="2:5" ht="15" x14ac:dyDescent="0.3">
      <c r="B18" s="48" t="s">
        <v>21</v>
      </c>
      <c r="C18" s="39">
        <v>8026145.190000006</v>
      </c>
      <c r="E18"/>
    </row>
    <row r="19" spans="2:5" ht="15" x14ac:dyDescent="0.3">
      <c r="B19" s="48" t="s">
        <v>56</v>
      </c>
      <c r="C19" s="39">
        <v>12997159.15999998</v>
      </c>
      <c r="E19"/>
    </row>
    <row r="20" spans="2:5" ht="15" x14ac:dyDescent="0.3">
      <c r="B20" s="48" t="s">
        <v>42</v>
      </c>
      <c r="C20" s="39">
        <v>12195420.489999995</v>
      </c>
      <c r="E20"/>
    </row>
    <row r="21" spans="2:5" ht="15" x14ac:dyDescent="0.3">
      <c r="B21" s="40" t="s">
        <v>35</v>
      </c>
      <c r="C21" s="37">
        <f>+SUM(C22:C28)</f>
        <v>175590930.36000004</v>
      </c>
      <c r="E21"/>
    </row>
    <row r="22" spans="2:5" ht="15" x14ac:dyDescent="0.3">
      <c r="B22" s="48" t="s">
        <v>49</v>
      </c>
      <c r="C22" s="39">
        <v>11365882.599999994</v>
      </c>
      <c r="E22"/>
    </row>
    <row r="23" spans="2:5" ht="15" x14ac:dyDescent="0.3">
      <c r="B23" s="48" t="s">
        <v>130</v>
      </c>
      <c r="C23" s="39">
        <v>7567508.2200000016</v>
      </c>
      <c r="E23"/>
    </row>
    <row r="24" spans="2:5" ht="15" x14ac:dyDescent="0.3">
      <c r="B24" s="48" t="s">
        <v>94</v>
      </c>
      <c r="C24" s="39">
        <v>18476321.100000001</v>
      </c>
      <c r="E24"/>
    </row>
    <row r="25" spans="2:5" ht="15" x14ac:dyDescent="0.3">
      <c r="B25" s="48" t="s">
        <v>58</v>
      </c>
      <c r="C25" s="39">
        <v>104573762.97000004</v>
      </c>
      <c r="E25"/>
    </row>
    <row r="26" spans="2:5" ht="15" x14ac:dyDescent="0.3">
      <c r="B26" s="48" t="s">
        <v>36</v>
      </c>
      <c r="C26" s="39">
        <v>14735291.120000016</v>
      </c>
      <c r="E26"/>
    </row>
    <row r="27" spans="2:5" ht="15" x14ac:dyDescent="0.3">
      <c r="B27" s="48" t="s">
        <v>95</v>
      </c>
      <c r="C27" s="39">
        <v>7147492.410000002</v>
      </c>
      <c r="E27"/>
    </row>
    <row r="28" spans="2:5" ht="15" x14ac:dyDescent="0.3">
      <c r="B28" s="48" t="s">
        <v>57</v>
      </c>
      <c r="C28" s="39">
        <v>11724671.939999992</v>
      </c>
      <c r="E28"/>
    </row>
    <row r="29" spans="2:5" ht="15" x14ac:dyDescent="0.3">
      <c r="B29" s="40" t="s">
        <v>26</v>
      </c>
      <c r="C29" s="37">
        <f>+SUM(C30:C36)</f>
        <v>106820843.19000003</v>
      </c>
    </row>
    <row r="30" spans="2:5" ht="15" x14ac:dyDescent="0.3">
      <c r="B30" s="48" t="s">
        <v>96</v>
      </c>
      <c r="C30" s="39">
        <v>17190028.850000013</v>
      </c>
    </row>
    <row r="31" spans="2:5" ht="15" x14ac:dyDescent="0.3">
      <c r="B31" s="48" t="s">
        <v>97</v>
      </c>
      <c r="C31" s="39">
        <v>15660474.159999989</v>
      </c>
    </row>
    <row r="32" spans="2:5" ht="15" x14ac:dyDescent="0.3">
      <c r="B32" s="48" t="s">
        <v>98</v>
      </c>
      <c r="C32" s="39">
        <v>3792376.7199999997</v>
      </c>
    </row>
    <row r="33" spans="2:3" ht="15" x14ac:dyDescent="0.3">
      <c r="B33" s="48" t="s">
        <v>99</v>
      </c>
      <c r="C33" s="39">
        <v>25041404.540000018</v>
      </c>
    </row>
    <row r="34" spans="2:3" ht="15" x14ac:dyDescent="0.3">
      <c r="B34" s="48" t="s">
        <v>39</v>
      </c>
      <c r="C34" s="39">
        <v>14118517.090000005</v>
      </c>
    </row>
    <row r="35" spans="2:3" ht="15" x14ac:dyDescent="0.3">
      <c r="B35" s="48" t="s">
        <v>100</v>
      </c>
      <c r="C35" s="39">
        <v>12134261.080000004</v>
      </c>
    </row>
    <row r="36" spans="2:3" ht="15" x14ac:dyDescent="0.3">
      <c r="B36" s="48" t="s">
        <v>59</v>
      </c>
      <c r="C36" s="39">
        <v>18883780.750000004</v>
      </c>
    </row>
    <row r="37" spans="2:3" ht="15" x14ac:dyDescent="0.3">
      <c r="B37" s="40" t="s">
        <v>27</v>
      </c>
      <c r="C37" s="37">
        <f>+SUM(C38:C39)</f>
        <v>24800652.950000007</v>
      </c>
    </row>
    <row r="38" spans="2:3" ht="15" x14ac:dyDescent="0.3">
      <c r="B38" s="48" t="s">
        <v>28</v>
      </c>
      <c r="C38" s="39">
        <v>9378461.790000001</v>
      </c>
    </row>
    <row r="39" spans="2:3" ht="15" x14ac:dyDescent="0.3">
      <c r="B39" s="48" t="s">
        <v>101</v>
      </c>
      <c r="C39" s="39">
        <v>15422191.160000006</v>
      </c>
    </row>
    <row r="40" spans="2:3" ht="15" x14ac:dyDescent="0.3">
      <c r="B40" s="40" t="s">
        <v>2</v>
      </c>
      <c r="C40" s="37">
        <f>+C41</f>
        <v>37902258.950000003</v>
      </c>
    </row>
    <row r="41" spans="2:3" ht="15.75" thickBot="1" x14ac:dyDescent="0.35">
      <c r="B41" s="48" t="s">
        <v>2</v>
      </c>
      <c r="C41" s="39">
        <v>37902258.950000003</v>
      </c>
    </row>
    <row r="42" spans="2:3" ht="15.75" thickBot="1" x14ac:dyDescent="0.35">
      <c r="B42" s="34" t="s">
        <v>4</v>
      </c>
      <c r="C42" s="35">
        <f>+C43+C47+C50+C55</f>
        <v>333226377.88</v>
      </c>
    </row>
    <row r="43" spans="2:3" ht="15" x14ac:dyDescent="0.3">
      <c r="B43" s="54" t="s">
        <v>46</v>
      </c>
      <c r="C43" s="49">
        <f>+SUM(C44:C46)</f>
        <v>35884298.530000001</v>
      </c>
    </row>
    <row r="44" spans="2:3" ht="15" x14ac:dyDescent="0.3">
      <c r="B44" s="48" t="s">
        <v>102</v>
      </c>
      <c r="C44" s="39">
        <v>9782729.6899999995</v>
      </c>
    </row>
    <row r="45" spans="2:3" ht="15" x14ac:dyDescent="0.3">
      <c r="B45" s="48" t="s">
        <v>84</v>
      </c>
      <c r="C45" s="39">
        <v>10009224.000000004</v>
      </c>
    </row>
    <row r="46" spans="2:3" ht="15" x14ac:dyDescent="0.3">
      <c r="B46" s="55" t="s">
        <v>103</v>
      </c>
      <c r="C46" s="56">
        <v>16092344.839999998</v>
      </c>
    </row>
    <row r="47" spans="2:3" ht="15" x14ac:dyDescent="0.3">
      <c r="B47" s="40" t="s">
        <v>75</v>
      </c>
      <c r="C47" s="37">
        <f>+SUM(C48:C49)</f>
        <v>15175958.909999993</v>
      </c>
    </row>
    <row r="48" spans="2:3" ht="15" x14ac:dyDescent="0.3">
      <c r="B48" s="48" t="s">
        <v>104</v>
      </c>
      <c r="C48" s="39">
        <v>7594864.4099999974</v>
      </c>
    </row>
    <row r="49" spans="2:3" ht="15" x14ac:dyDescent="0.3">
      <c r="B49" s="48" t="s">
        <v>76</v>
      </c>
      <c r="C49" s="39">
        <v>7581094.4999999944</v>
      </c>
    </row>
    <row r="50" spans="2:3" ht="15" x14ac:dyDescent="0.3">
      <c r="B50" s="40" t="s">
        <v>23</v>
      </c>
      <c r="C50" s="37">
        <f>+SUM(C51:C54)</f>
        <v>164071605.22999999</v>
      </c>
    </row>
    <row r="51" spans="2:3" ht="15" x14ac:dyDescent="0.3">
      <c r="B51" s="48" t="s">
        <v>24</v>
      </c>
      <c r="C51" s="39">
        <v>65083184.269999944</v>
      </c>
    </row>
    <row r="52" spans="2:3" ht="15" x14ac:dyDescent="0.3">
      <c r="B52" s="48" t="s">
        <v>45</v>
      </c>
      <c r="C52" s="39">
        <v>41895422.139999978</v>
      </c>
    </row>
    <row r="53" spans="2:3" ht="15" x14ac:dyDescent="0.3">
      <c r="B53" s="48" t="s">
        <v>25</v>
      </c>
      <c r="C53" s="39">
        <v>45969939.350000076</v>
      </c>
    </row>
    <row r="54" spans="2:3" ht="15" x14ac:dyDescent="0.3">
      <c r="B54" s="48" t="s">
        <v>105</v>
      </c>
      <c r="C54" s="39">
        <v>11123059.469999997</v>
      </c>
    </row>
    <row r="55" spans="2:3" ht="15" x14ac:dyDescent="0.3">
      <c r="B55" s="40" t="s">
        <v>5</v>
      </c>
      <c r="C55" s="37">
        <f>+SUM(C56:C60)</f>
        <v>118094515.20999998</v>
      </c>
    </row>
    <row r="56" spans="2:3" ht="15" x14ac:dyDescent="0.3">
      <c r="B56" s="48" t="s">
        <v>48</v>
      </c>
      <c r="C56" s="39">
        <v>45665906.969999969</v>
      </c>
    </row>
    <row r="57" spans="2:3" ht="15" x14ac:dyDescent="0.3">
      <c r="B57" s="48" t="s">
        <v>77</v>
      </c>
      <c r="C57" s="39">
        <v>32564333.830000024</v>
      </c>
    </row>
    <row r="58" spans="2:3" ht="15" x14ac:dyDescent="0.3">
      <c r="B58" s="48" t="s">
        <v>106</v>
      </c>
      <c r="C58" s="39">
        <v>9814794.9200000055</v>
      </c>
    </row>
    <row r="59" spans="2:3" ht="15" x14ac:dyDescent="0.3">
      <c r="B59" s="48" t="s">
        <v>85</v>
      </c>
      <c r="C59" s="39">
        <v>19900488.589999992</v>
      </c>
    </row>
    <row r="60" spans="2:3" ht="15.75" thickBot="1" x14ac:dyDescent="0.35">
      <c r="B60" s="50" t="s">
        <v>78</v>
      </c>
      <c r="C60" s="51">
        <v>10148990.899999999</v>
      </c>
    </row>
    <row r="61" spans="2:3" ht="15.75" thickBot="1" x14ac:dyDescent="0.35">
      <c r="B61" s="34" t="s">
        <v>6</v>
      </c>
      <c r="C61" s="35">
        <f>+C62+C69+C74+C77+C79+C82+C87</f>
        <v>446039778.56000006</v>
      </c>
    </row>
    <row r="62" spans="2:3" ht="15" x14ac:dyDescent="0.3">
      <c r="B62" s="54" t="s">
        <v>7</v>
      </c>
      <c r="C62" s="49">
        <f>+SUM(C63:C68)</f>
        <v>168311935.05000007</v>
      </c>
    </row>
    <row r="63" spans="2:3" ht="15" x14ac:dyDescent="0.3">
      <c r="B63" s="48" t="s">
        <v>107</v>
      </c>
      <c r="C63" s="39">
        <v>4093833.4999999991</v>
      </c>
    </row>
    <row r="64" spans="2:3" ht="15" x14ac:dyDescent="0.3">
      <c r="B64" s="48" t="s">
        <v>7</v>
      </c>
      <c r="C64" s="39">
        <v>27256274.860000011</v>
      </c>
    </row>
    <row r="65" spans="2:3" ht="15" x14ac:dyDescent="0.3">
      <c r="B65" s="48" t="s">
        <v>17</v>
      </c>
      <c r="C65" s="39">
        <v>62291725.960000023</v>
      </c>
    </row>
    <row r="66" spans="2:3" ht="15" x14ac:dyDescent="0.3">
      <c r="B66" s="48" t="s">
        <v>63</v>
      </c>
      <c r="C66" s="39">
        <v>47911422.300000027</v>
      </c>
    </row>
    <row r="67" spans="2:3" ht="15" x14ac:dyDescent="0.3">
      <c r="B67" s="48" t="s">
        <v>64</v>
      </c>
      <c r="C67" s="39">
        <v>11515466.809999989</v>
      </c>
    </row>
    <row r="68" spans="2:3" ht="15" x14ac:dyDescent="0.3">
      <c r="B68" s="48" t="s">
        <v>108</v>
      </c>
      <c r="C68" s="39">
        <v>15243211.62000001</v>
      </c>
    </row>
    <row r="69" spans="2:3" ht="15" x14ac:dyDescent="0.3">
      <c r="B69" s="40" t="s">
        <v>67</v>
      </c>
      <c r="C69" s="37">
        <f>+SUM(C70:C73)</f>
        <v>45741115.269999988</v>
      </c>
    </row>
    <row r="70" spans="2:3" ht="15" x14ac:dyDescent="0.3">
      <c r="B70" s="48" t="s">
        <v>69</v>
      </c>
      <c r="C70" s="39">
        <v>16876363.18999999</v>
      </c>
    </row>
    <row r="71" spans="2:3" ht="15" x14ac:dyDescent="0.3">
      <c r="B71" s="48" t="s">
        <v>109</v>
      </c>
      <c r="C71" s="39">
        <v>4258310.04</v>
      </c>
    </row>
    <row r="72" spans="2:3" ht="15" x14ac:dyDescent="0.3">
      <c r="B72" s="48" t="s">
        <v>110</v>
      </c>
      <c r="C72" s="39">
        <v>13732763.999999989</v>
      </c>
    </row>
    <row r="73" spans="2:3" ht="15" x14ac:dyDescent="0.3">
      <c r="B73" s="48" t="s">
        <v>68</v>
      </c>
      <c r="C73" s="39">
        <v>10873678.040000014</v>
      </c>
    </row>
    <row r="74" spans="2:3" ht="15" x14ac:dyDescent="0.3">
      <c r="B74" s="40" t="s">
        <v>52</v>
      </c>
      <c r="C74" s="37">
        <f>+SUM(C75:C76)</f>
        <v>60504853.550000057</v>
      </c>
    </row>
    <row r="75" spans="2:3" ht="15" x14ac:dyDescent="0.3">
      <c r="B75" s="48" t="s">
        <v>52</v>
      </c>
      <c r="C75" s="39">
        <v>48328420.200000055</v>
      </c>
    </row>
    <row r="76" spans="2:3" ht="15" x14ac:dyDescent="0.3">
      <c r="B76" s="48" t="s">
        <v>111</v>
      </c>
      <c r="C76" s="39">
        <v>12176433.349999998</v>
      </c>
    </row>
    <row r="77" spans="2:3" ht="15" x14ac:dyDescent="0.3">
      <c r="B77" s="40" t="s">
        <v>61</v>
      </c>
      <c r="C77" s="37">
        <f>+C78</f>
        <v>40809378.589999937</v>
      </c>
    </row>
    <row r="78" spans="2:3" ht="15" x14ac:dyDescent="0.3">
      <c r="B78" s="48" t="s">
        <v>62</v>
      </c>
      <c r="C78" s="39">
        <v>40809378.589999937</v>
      </c>
    </row>
    <row r="79" spans="2:3" ht="15" x14ac:dyDescent="0.3">
      <c r="B79" s="40" t="s">
        <v>65</v>
      </c>
      <c r="C79" s="37">
        <f>+SUM(C80:C81)</f>
        <v>31639915.419999972</v>
      </c>
    </row>
    <row r="80" spans="2:3" ht="15" x14ac:dyDescent="0.3">
      <c r="B80" s="48" t="s">
        <v>66</v>
      </c>
      <c r="C80" s="39">
        <v>20241539.309999976</v>
      </c>
    </row>
    <row r="81" spans="2:3" ht="15" x14ac:dyDescent="0.3">
      <c r="B81" s="55" t="s">
        <v>65</v>
      </c>
      <c r="C81" s="56">
        <v>11398376.109999996</v>
      </c>
    </row>
    <row r="82" spans="2:3" ht="15" x14ac:dyDescent="0.3">
      <c r="B82" s="40" t="s">
        <v>8</v>
      </c>
      <c r="C82" s="37">
        <f>+SUM(C83:C86)</f>
        <v>67174563.220000029</v>
      </c>
    </row>
    <row r="83" spans="2:3" ht="15" x14ac:dyDescent="0.3">
      <c r="B83" s="48" t="s">
        <v>112</v>
      </c>
      <c r="C83" s="39">
        <v>20858525.140000023</v>
      </c>
    </row>
    <row r="84" spans="2:3" ht="15" x14ac:dyDescent="0.3">
      <c r="B84" s="48" t="s">
        <v>53</v>
      </c>
      <c r="C84" s="39">
        <v>16109260.049999995</v>
      </c>
    </row>
    <row r="85" spans="2:3" ht="15" x14ac:dyDescent="0.3">
      <c r="B85" s="48" t="s">
        <v>43</v>
      </c>
      <c r="C85" s="39">
        <v>10360098.270000001</v>
      </c>
    </row>
    <row r="86" spans="2:3" ht="15" x14ac:dyDescent="0.3">
      <c r="B86" s="48" t="s">
        <v>54</v>
      </c>
      <c r="C86" s="39">
        <v>19846679.760000009</v>
      </c>
    </row>
    <row r="87" spans="2:3" ht="15" x14ac:dyDescent="0.3">
      <c r="B87" s="40" t="s">
        <v>3</v>
      </c>
      <c r="C87" s="37">
        <f>+SUM(C88:C90)</f>
        <v>31858017.460000012</v>
      </c>
    </row>
    <row r="88" spans="2:3" ht="15" x14ac:dyDescent="0.3">
      <c r="B88" s="48" t="s">
        <v>22</v>
      </c>
      <c r="C88" s="39">
        <v>15101541.25000002</v>
      </c>
    </row>
    <row r="89" spans="2:3" ht="15" x14ac:dyDescent="0.3">
      <c r="B89" s="48" t="s">
        <v>113</v>
      </c>
      <c r="C89" s="39">
        <v>7607727.6599999974</v>
      </c>
    </row>
    <row r="90" spans="2:3" ht="15.75" thickBot="1" x14ac:dyDescent="0.35">
      <c r="B90" s="50" t="s">
        <v>3</v>
      </c>
      <c r="C90" s="51">
        <v>9148748.5499999933</v>
      </c>
    </row>
    <row r="91" spans="2:3" ht="15.75" thickBot="1" x14ac:dyDescent="0.35">
      <c r="B91" s="34" t="s">
        <v>9</v>
      </c>
      <c r="C91" s="35">
        <f>+C92+C95+C99+C102+C104+C110+C114+C116</f>
        <v>254102509.27999997</v>
      </c>
    </row>
    <row r="92" spans="2:3" ht="15" x14ac:dyDescent="0.3">
      <c r="B92" s="54" t="s">
        <v>38</v>
      </c>
      <c r="C92" s="49">
        <f>+SUM(C93:C94)</f>
        <v>28256530.18</v>
      </c>
    </row>
    <row r="93" spans="2:3" ht="15" x14ac:dyDescent="0.3">
      <c r="B93" s="48" t="s">
        <v>114</v>
      </c>
      <c r="C93" s="39">
        <v>15335210.190000009</v>
      </c>
    </row>
    <row r="94" spans="2:3" ht="15" x14ac:dyDescent="0.3">
      <c r="B94" s="48" t="s">
        <v>30</v>
      </c>
      <c r="C94" s="39">
        <v>12921319.989999993</v>
      </c>
    </row>
    <row r="95" spans="2:3" ht="15" x14ac:dyDescent="0.3">
      <c r="B95" s="40" t="s">
        <v>50</v>
      </c>
      <c r="C95" s="37">
        <f>+SUM(C96:C98)</f>
        <v>20442776.18</v>
      </c>
    </row>
    <row r="96" spans="2:3" ht="15" x14ac:dyDescent="0.3">
      <c r="B96" s="48" t="s">
        <v>70</v>
      </c>
      <c r="C96" s="39">
        <v>6209203.040000001</v>
      </c>
    </row>
    <row r="97" spans="2:3" ht="15" x14ac:dyDescent="0.3">
      <c r="B97" s="48" t="s">
        <v>71</v>
      </c>
      <c r="C97" s="39">
        <v>4430523.8899999959</v>
      </c>
    </row>
    <row r="98" spans="2:3" ht="15" x14ac:dyDescent="0.3">
      <c r="B98" s="48" t="s">
        <v>51</v>
      </c>
      <c r="C98" s="39">
        <v>9803049.2500000037</v>
      </c>
    </row>
    <row r="99" spans="2:3" ht="15" x14ac:dyDescent="0.3">
      <c r="B99" s="40" t="s">
        <v>29</v>
      </c>
      <c r="C99" s="37">
        <f>+SUM(C100:C101)</f>
        <v>25924889.620000012</v>
      </c>
    </row>
    <row r="100" spans="2:3" ht="15" x14ac:dyDescent="0.3">
      <c r="B100" s="48" t="s">
        <v>74</v>
      </c>
      <c r="C100" s="39">
        <v>5501474.8800000018</v>
      </c>
    </row>
    <row r="101" spans="2:3" ht="15" x14ac:dyDescent="0.3">
      <c r="B101" s="48" t="s">
        <v>41</v>
      </c>
      <c r="C101" s="39">
        <v>20423414.74000001</v>
      </c>
    </row>
    <row r="102" spans="2:3" ht="15" x14ac:dyDescent="0.3">
      <c r="B102" s="40" t="s">
        <v>72</v>
      </c>
      <c r="C102" s="37">
        <f>+C103</f>
        <v>10302501.789999992</v>
      </c>
    </row>
    <row r="103" spans="2:3" ht="15" x14ac:dyDescent="0.3">
      <c r="B103" s="48" t="s">
        <v>73</v>
      </c>
      <c r="C103" s="39">
        <v>10302501.789999992</v>
      </c>
    </row>
    <row r="104" spans="2:3" ht="15" x14ac:dyDescent="0.3">
      <c r="B104" s="40" t="s">
        <v>10</v>
      </c>
      <c r="C104" s="37">
        <f>+SUM(C105:C109)</f>
        <v>45065744.840000004</v>
      </c>
    </row>
    <row r="105" spans="2:3" ht="15" x14ac:dyDescent="0.3">
      <c r="B105" s="48" t="s">
        <v>115</v>
      </c>
      <c r="C105" s="39">
        <v>4639680.700000002</v>
      </c>
    </row>
    <row r="106" spans="2:3" ht="15" x14ac:dyDescent="0.3">
      <c r="B106" s="48" t="s">
        <v>10</v>
      </c>
      <c r="C106" s="39">
        <v>15553442.290000014</v>
      </c>
    </row>
    <row r="107" spans="2:3" ht="15" x14ac:dyDescent="0.3">
      <c r="B107" s="48" t="s">
        <v>116</v>
      </c>
      <c r="C107" s="39">
        <v>6862007.2599999998</v>
      </c>
    </row>
    <row r="108" spans="2:3" ht="15" x14ac:dyDescent="0.3">
      <c r="B108" s="48" t="s">
        <v>44</v>
      </c>
      <c r="C108" s="39">
        <v>8782138.9700000025</v>
      </c>
    </row>
    <row r="109" spans="2:3" ht="15" x14ac:dyDescent="0.3">
      <c r="B109" s="48" t="s">
        <v>117</v>
      </c>
      <c r="C109" s="39">
        <v>9228475.6199999861</v>
      </c>
    </row>
    <row r="110" spans="2:3" ht="15" x14ac:dyDescent="0.3">
      <c r="B110" s="40" t="s">
        <v>11</v>
      </c>
      <c r="C110" s="37">
        <f>+SUM(C111:C113)</f>
        <v>52720362.309999973</v>
      </c>
    </row>
    <row r="111" spans="2:3" ht="15" x14ac:dyDescent="0.3">
      <c r="B111" s="48" t="s">
        <v>118</v>
      </c>
      <c r="C111" s="39">
        <v>13650613.869999977</v>
      </c>
    </row>
    <row r="112" spans="2:3" ht="15" x14ac:dyDescent="0.3">
      <c r="B112" s="48" t="s">
        <v>11</v>
      </c>
      <c r="C112" s="39">
        <v>33377817.439999986</v>
      </c>
    </row>
    <row r="113" spans="2:3" ht="15" x14ac:dyDescent="0.3">
      <c r="B113" s="48" t="s">
        <v>119</v>
      </c>
      <c r="C113" s="39">
        <v>5691931.0000000056</v>
      </c>
    </row>
    <row r="114" spans="2:3" ht="15" x14ac:dyDescent="0.3">
      <c r="B114" s="40" t="s">
        <v>47</v>
      </c>
      <c r="C114" s="37">
        <f>+C115</f>
        <v>6374859.0699999984</v>
      </c>
    </row>
    <row r="115" spans="2:3" ht="15" x14ac:dyDescent="0.3">
      <c r="B115" s="55" t="s">
        <v>47</v>
      </c>
      <c r="C115" s="56">
        <v>6374859.0699999984</v>
      </c>
    </row>
    <row r="116" spans="2:3" ht="15" x14ac:dyDescent="0.3">
      <c r="B116" s="40" t="s">
        <v>12</v>
      </c>
      <c r="C116" s="37">
        <f>+SUM(C117:C124)</f>
        <v>65014845.289999999</v>
      </c>
    </row>
    <row r="117" spans="2:3" ht="15" x14ac:dyDescent="0.3">
      <c r="B117" s="48" t="s">
        <v>90</v>
      </c>
      <c r="C117" s="39">
        <v>12585582.620000001</v>
      </c>
    </row>
    <row r="118" spans="2:3" ht="15" x14ac:dyDescent="0.3">
      <c r="B118" s="48" t="s">
        <v>120</v>
      </c>
      <c r="C118" s="39">
        <v>8773537.1599999983</v>
      </c>
    </row>
    <row r="119" spans="2:3" ht="15" x14ac:dyDescent="0.3">
      <c r="B119" s="48" t="s">
        <v>121</v>
      </c>
      <c r="C119" s="39">
        <v>7592368.5399999982</v>
      </c>
    </row>
    <row r="120" spans="2:3" ht="15" x14ac:dyDescent="0.3">
      <c r="B120" s="48" t="s">
        <v>122</v>
      </c>
      <c r="C120" s="39">
        <v>7107968.1599999964</v>
      </c>
    </row>
    <row r="121" spans="2:3" ht="15" x14ac:dyDescent="0.3">
      <c r="B121" s="48" t="s">
        <v>123</v>
      </c>
      <c r="C121" s="39">
        <v>11211562.85</v>
      </c>
    </row>
    <row r="122" spans="2:3" ht="15" x14ac:dyDescent="0.3">
      <c r="B122" s="48" t="s">
        <v>40</v>
      </c>
      <c r="C122" s="39">
        <v>6273073.4299999978</v>
      </c>
    </row>
    <row r="123" spans="2:3" ht="15" x14ac:dyDescent="0.3">
      <c r="B123" s="48" t="s">
        <v>12</v>
      </c>
      <c r="C123" s="39">
        <v>5352585.0699999984</v>
      </c>
    </row>
    <row r="124" spans="2:3" ht="15.75" thickBot="1" x14ac:dyDescent="0.35">
      <c r="B124" s="50" t="s">
        <v>124</v>
      </c>
      <c r="C124" s="51">
        <v>6118167.4600000009</v>
      </c>
    </row>
    <row r="125" spans="2:3" ht="15.75" thickBot="1" x14ac:dyDescent="0.35">
      <c r="B125" s="34" t="s">
        <v>13</v>
      </c>
      <c r="C125" s="42">
        <f>+C126+C128+C134+C136+C140</f>
        <v>170293859.27999997</v>
      </c>
    </row>
    <row r="126" spans="2:3" ht="15" x14ac:dyDescent="0.3">
      <c r="B126" s="40" t="s">
        <v>31</v>
      </c>
      <c r="C126" s="37">
        <f>+C127</f>
        <v>11705045.129999995</v>
      </c>
    </row>
    <row r="127" spans="2:3" ht="15" x14ac:dyDescent="0.3">
      <c r="B127" s="48" t="s">
        <v>31</v>
      </c>
      <c r="C127" s="39">
        <v>11705045.129999995</v>
      </c>
    </row>
    <row r="128" spans="2:3" ht="15" x14ac:dyDescent="0.3">
      <c r="B128" s="40" t="s">
        <v>14</v>
      </c>
      <c r="C128" s="37">
        <f>+SUM(C129:C133)</f>
        <v>77334029.159999967</v>
      </c>
    </row>
    <row r="129" spans="2:3" ht="15" x14ac:dyDescent="0.3">
      <c r="B129" s="48" t="s">
        <v>125</v>
      </c>
      <c r="C129" s="39">
        <v>12724637.510000004</v>
      </c>
    </row>
    <row r="130" spans="2:3" ht="15" x14ac:dyDescent="0.3">
      <c r="B130" s="48" t="s">
        <v>16</v>
      </c>
      <c r="C130" s="39">
        <v>15792509.649999987</v>
      </c>
    </row>
    <row r="131" spans="2:3" ht="15" x14ac:dyDescent="0.3">
      <c r="B131" s="48" t="s">
        <v>126</v>
      </c>
      <c r="C131" s="39">
        <v>7824800.2800000021</v>
      </c>
    </row>
    <row r="132" spans="2:3" ht="15" x14ac:dyDescent="0.3">
      <c r="B132" s="48" t="s">
        <v>32</v>
      </c>
      <c r="C132" s="39">
        <v>35513798.189999968</v>
      </c>
    </row>
    <row r="133" spans="2:3" ht="15" x14ac:dyDescent="0.3">
      <c r="B133" s="48" t="s">
        <v>91</v>
      </c>
      <c r="C133" s="39">
        <v>5478283.5300000012</v>
      </c>
    </row>
    <row r="134" spans="2:3" ht="15" x14ac:dyDescent="0.3">
      <c r="B134" s="40" t="s">
        <v>81</v>
      </c>
      <c r="C134" s="37">
        <f>+C135</f>
        <v>2733178.3699999987</v>
      </c>
    </row>
    <row r="135" spans="2:3" ht="15" x14ac:dyDescent="0.3">
      <c r="B135" s="48" t="s">
        <v>86</v>
      </c>
      <c r="C135" s="39">
        <v>2733178.3699999987</v>
      </c>
    </row>
    <row r="136" spans="2:3" ht="15" x14ac:dyDescent="0.3">
      <c r="B136" s="40" t="s">
        <v>55</v>
      </c>
      <c r="C136" s="37">
        <f>+SUM(C137:C139)</f>
        <v>69258996.579999983</v>
      </c>
    </row>
    <row r="137" spans="2:3" ht="15" x14ac:dyDescent="0.3">
      <c r="B137" s="48" t="s">
        <v>88</v>
      </c>
      <c r="C137" s="39">
        <v>21350827.069999989</v>
      </c>
    </row>
    <row r="138" spans="2:3" ht="15" x14ac:dyDescent="0.3">
      <c r="B138" s="48" t="s">
        <v>80</v>
      </c>
      <c r="C138" s="39">
        <v>11718237.969999995</v>
      </c>
    </row>
    <row r="139" spans="2:3" ht="15" x14ac:dyDescent="0.3">
      <c r="B139" s="48" t="s">
        <v>79</v>
      </c>
      <c r="C139" s="39">
        <v>36189931.540000007</v>
      </c>
    </row>
    <row r="140" spans="2:3" ht="15" x14ac:dyDescent="0.3">
      <c r="B140" s="40" t="s">
        <v>33</v>
      </c>
      <c r="C140" s="37">
        <f>+C141</f>
        <v>9262610.0400000066</v>
      </c>
    </row>
    <row r="141" spans="2:3" ht="15.75" thickBot="1" x14ac:dyDescent="0.35">
      <c r="B141" s="48" t="s">
        <v>34</v>
      </c>
      <c r="C141" s="39">
        <v>9262610.0400000066</v>
      </c>
    </row>
    <row r="142" spans="2:3" ht="15.75" thickBot="1" x14ac:dyDescent="0.35">
      <c r="B142" s="34" t="s">
        <v>82</v>
      </c>
      <c r="C142" s="42">
        <v>3804563.3900000006</v>
      </c>
    </row>
    <row r="143" spans="2:3" ht="15.75" thickBot="1" x14ac:dyDescent="0.35">
      <c r="B143" s="41" t="s">
        <v>19</v>
      </c>
      <c r="C143" s="42">
        <f>+C12+C42+C61+C91+C125+C142</f>
        <v>1614139023.97</v>
      </c>
    </row>
    <row r="144" spans="2:3" ht="15.75" thickBot="1" x14ac:dyDescent="0.35">
      <c r="B144" s="53" t="s">
        <v>18</v>
      </c>
      <c r="C144" s="52">
        <v>0</v>
      </c>
    </row>
    <row r="145" spans="2:3" ht="15.75" thickBot="1" x14ac:dyDescent="0.35">
      <c r="B145" s="41" t="s">
        <v>20</v>
      </c>
      <c r="C145" s="46">
        <f>+C143+C144</f>
        <v>1614139023.97</v>
      </c>
    </row>
    <row r="150" spans="2:3" x14ac:dyDescent="0.2">
      <c r="B150" s="31"/>
    </row>
    <row r="152" spans="2:3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rowBreaks count="3" manualBreakCount="3">
    <brk id="46" min="1" max="2" man="1"/>
    <brk id="81" min="1" max="2" man="1"/>
    <brk id="115" min="1" max="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Normal="100" workbookViewId="0">
      <selection activeCell="E24" sqref="E24"/>
    </sheetView>
  </sheetViews>
  <sheetFormatPr baseColWidth="10" defaultRowHeight="12.75" x14ac:dyDescent="0.2"/>
  <cols>
    <col min="1" max="1" width="11.42578125" style="1"/>
    <col min="2" max="2" width="38.7109375" style="1" customWidth="1"/>
    <col min="3" max="3" width="22.7109375" style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4"/>
      <c r="D4" s="24"/>
    </row>
    <row r="5" spans="1:5" ht="36" customHeight="1" x14ac:dyDescent="0.35">
      <c r="B5" s="77" t="s">
        <v>87</v>
      </c>
      <c r="C5" s="77"/>
      <c r="D5" s="25"/>
    </row>
    <row r="6" spans="1:5" ht="12.75" customHeight="1" x14ac:dyDescent="0.25">
      <c r="B6" s="11"/>
      <c r="C6" s="11"/>
    </row>
    <row r="7" spans="1:5" ht="18" x14ac:dyDescent="0.35">
      <c r="B7" s="75" t="s">
        <v>89</v>
      </c>
      <c r="C7" s="75"/>
    </row>
    <row r="8" spans="1:5" x14ac:dyDescent="0.2">
      <c r="B8" s="13"/>
      <c r="C8" s="13"/>
    </row>
    <row r="9" spans="1:5" ht="15" customHeight="1" x14ac:dyDescent="0.35">
      <c r="B9" s="75" t="str">
        <f>+'RC'!B9:C9</f>
        <v>OCTUBRE - DICIEMBRE 2018</v>
      </c>
      <c r="C9" s="75"/>
    </row>
    <row r="10" spans="1:5" x14ac:dyDescent="0.2">
      <c r="B10" s="76"/>
      <c r="C10" s="76"/>
    </row>
    <row r="11" spans="1:5" ht="15" x14ac:dyDescent="0.2">
      <c r="B11" s="85" t="s">
        <v>0</v>
      </c>
      <c r="C11" s="85" t="s">
        <v>131</v>
      </c>
      <c r="E11"/>
    </row>
    <row r="12" spans="1:5" ht="15.75" thickBot="1" x14ac:dyDescent="0.35">
      <c r="B12" s="83" t="s">
        <v>4</v>
      </c>
      <c r="C12" s="84">
        <f>+C13+C15</f>
        <v>5640437</v>
      </c>
      <c r="E12"/>
    </row>
    <row r="13" spans="1:5" ht="15" x14ac:dyDescent="0.3">
      <c r="B13" s="40" t="s">
        <v>23</v>
      </c>
      <c r="C13" s="37">
        <f>+C14</f>
        <v>411406.4</v>
      </c>
      <c r="E13"/>
    </row>
    <row r="14" spans="1:5" ht="15" x14ac:dyDescent="0.3">
      <c r="B14" s="48" t="s">
        <v>25</v>
      </c>
      <c r="C14" s="39">
        <v>411406.4</v>
      </c>
      <c r="E14"/>
    </row>
    <row r="15" spans="1:5" ht="15" x14ac:dyDescent="0.3">
      <c r="B15" s="40" t="s">
        <v>5</v>
      </c>
      <c r="C15" s="37">
        <f>SUM(C16:C17)</f>
        <v>5229030.5999999996</v>
      </c>
      <c r="E15"/>
    </row>
    <row r="16" spans="1:5" ht="15" x14ac:dyDescent="0.3">
      <c r="B16" s="48" t="s">
        <v>48</v>
      </c>
      <c r="C16" s="39">
        <v>935970.6</v>
      </c>
      <c r="E16"/>
    </row>
    <row r="17" spans="2:5" ht="15.75" thickBot="1" x14ac:dyDescent="0.35">
      <c r="B17" s="48" t="s">
        <v>85</v>
      </c>
      <c r="C17" s="39">
        <v>4293060</v>
      </c>
      <c r="E17"/>
    </row>
    <row r="18" spans="2:5" ht="15.75" thickBot="1" x14ac:dyDescent="0.35">
      <c r="B18" s="34" t="s">
        <v>9</v>
      </c>
      <c r="C18" s="35">
        <f>+C19+C21</f>
        <v>2900000</v>
      </c>
      <c r="E18"/>
    </row>
    <row r="19" spans="2:5" ht="15" x14ac:dyDescent="0.3">
      <c r="B19" s="40" t="s">
        <v>50</v>
      </c>
      <c r="C19" s="37">
        <f>+C20</f>
        <v>500000</v>
      </c>
      <c r="E19"/>
    </row>
    <row r="20" spans="2:5" ht="15" x14ac:dyDescent="0.3">
      <c r="B20" s="48" t="s">
        <v>71</v>
      </c>
      <c r="C20" s="39">
        <v>500000</v>
      </c>
      <c r="E20"/>
    </row>
    <row r="21" spans="2:5" ht="15" x14ac:dyDescent="0.3">
      <c r="B21" s="40" t="s">
        <v>12</v>
      </c>
      <c r="C21" s="37">
        <f>SUM(C22:C23)</f>
        <v>2400000</v>
      </c>
      <c r="E21"/>
    </row>
    <row r="22" spans="2:5" ht="15" x14ac:dyDescent="0.3">
      <c r="B22" s="48" t="s">
        <v>121</v>
      </c>
      <c r="C22" s="39">
        <v>400000</v>
      </c>
      <c r="E22"/>
    </row>
    <row r="23" spans="2:5" ht="15.75" thickBot="1" x14ac:dyDescent="0.35">
      <c r="B23" s="48" t="s">
        <v>40</v>
      </c>
      <c r="C23" s="39">
        <v>2000000</v>
      </c>
      <c r="E23"/>
    </row>
    <row r="24" spans="2:5" ht="15.75" thickBot="1" x14ac:dyDescent="0.35">
      <c r="B24" s="34" t="s">
        <v>13</v>
      </c>
      <c r="C24" s="35">
        <f>+C25</f>
        <v>866666</v>
      </c>
      <c r="E24"/>
    </row>
    <row r="25" spans="2:5" ht="15" x14ac:dyDescent="0.3">
      <c r="B25" s="40" t="s">
        <v>14</v>
      </c>
      <c r="C25" s="37">
        <f>+C26</f>
        <v>866666</v>
      </c>
      <c r="E25"/>
    </row>
    <row r="26" spans="2:5" ht="15.75" thickBot="1" x14ac:dyDescent="0.35">
      <c r="B26" s="48" t="s">
        <v>32</v>
      </c>
      <c r="C26" s="39">
        <v>866666</v>
      </c>
      <c r="E26"/>
    </row>
    <row r="27" spans="2:5" ht="15.75" thickBot="1" x14ac:dyDescent="0.35">
      <c r="B27" s="41" t="s">
        <v>19</v>
      </c>
      <c r="C27" s="42">
        <f>+C24+C18+C12</f>
        <v>9407103</v>
      </c>
      <c r="E27"/>
    </row>
    <row r="28" spans="2:5" ht="15.75" thickBot="1" x14ac:dyDescent="0.35">
      <c r="B28" s="53" t="s">
        <v>18</v>
      </c>
      <c r="C28" s="52">
        <v>0</v>
      </c>
      <c r="E28"/>
    </row>
    <row r="29" spans="2:5" ht="15.75" thickBot="1" x14ac:dyDescent="0.35">
      <c r="B29" s="45" t="s">
        <v>20</v>
      </c>
      <c r="C29" s="46">
        <f>SUM(C27:C28)</f>
        <v>9407103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43307086614173229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Normal="100" workbookViewId="0">
      <selection activeCell="F10" sqref="F10"/>
    </sheetView>
  </sheetViews>
  <sheetFormatPr baseColWidth="10" defaultRowHeight="12.75" x14ac:dyDescent="0.2"/>
  <cols>
    <col min="1" max="1" width="11.42578125" style="1"/>
    <col min="2" max="2" width="38.7109375" style="1" customWidth="1"/>
    <col min="3" max="3" width="22.710937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4"/>
      <c r="D4" s="24"/>
    </row>
    <row r="5" spans="1:4" ht="36" customHeight="1" x14ac:dyDescent="0.35">
      <c r="B5" s="77" t="s">
        <v>87</v>
      </c>
      <c r="C5" s="77"/>
      <c r="D5" s="25"/>
    </row>
    <row r="6" spans="1:4" ht="12.75" customHeight="1" x14ac:dyDescent="0.25">
      <c r="B6" s="11"/>
      <c r="C6" s="11"/>
    </row>
    <row r="7" spans="1:4" ht="18" x14ac:dyDescent="0.35">
      <c r="B7" s="75" t="s">
        <v>92</v>
      </c>
      <c r="C7" s="75"/>
    </row>
    <row r="8" spans="1:4" x14ac:dyDescent="0.2">
      <c r="B8" s="13"/>
      <c r="C8" s="13"/>
    </row>
    <row r="9" spans="1:4" ht="15" customHeight="1" x14ac:dyDescent="0.35">
      <c r="B9" s="75" t="str">
        <f>+'FONDO GL'!B9:C9</f>
        <v>OCTUBRE - DICIEMBRE 2018</v>
      </c>
      <c r="C9" s="75"/>
    </row>
    <row r="10" spans="1:4" x14ac:dyDescent="0.2">
      <c r="B10" s="76"/>
      <c r="C10" s="76"/>
    </row>
    <row r="11" spans="1:4" ht="15" x14ac:dyDescent="0.2">
      <c r="B11" s="85" t="s">
        <v>0</v>
      </c>
      <c r="C11" s="85" t="s">
        <v>131</v>
      </c>
    </row>
    <row r="12" spans="1:4" ht="15.75" thickBot="1" x14ac:dyDescent="0.35">
      <c r="B12" s="83" t="s">
        <v>37</v>
      </c>
      <c r="C12" s="84">
        <f>+C13</f>
        <v>740255</v>
      </c>
    </row>
    <row r="13" spans="1:4" ht="15" x14ac:dyDescent="0.3">
      <c r="B13" s="40" t="s">
        <v>26</v>
      </c>
      <c r="C13" s="37">
        <f>+C14</f>
        <v>740255</v>
      </c>
    </row>
    <row r="14" spans="1:4" ht="15.75" thickBot="1" x14ac:dyDescent="0.35">
      <c r="B14" s="48" t="s">
        <v>39</v>
      </c>
      <c r="C14" s="39">
        <v>740255</v>
      </c>
    </row>
    <row r="15" spans="1:4" ht="15.75" thickBot="1" x14ac:dyDescent="0.35">
      <c r="B15" s="34" t="s">
        <v>9</v>
      </c>
      <c r="C15" s="35">
        <f>+C16+C18+C21</f>
        <v>5145520</v>
      </c>
    </row>
    <row r="16" spans="1:4" ht="15" x14ac:dyDescent="0.3">
      <c r="B16" s="40" t="s">
        <v>50</v>
      </c>
      <c r="C16" s="37">
        <f>+C17</f>
        <v>1060000</v>
      </c>
    </row>
    <row r="17" spans="2:3" ht="15" x14ac:dyDescent="0.3">
      <c r="B17" s="48" t="s">
        <v>71</v>
      </c>
      <c r="C17" s="39">
        <v>1060000</v>
      </c>
    </row>
    <row r="18" spans="2:3" ht="15" x14ac:dyDescent="0.3">
      <c r="B18" s="40" t="s">
        <v>10</v>
      </c>
      <c r="C18" s="37">
        <f>SUM(C19:C20)</f>
        <v>3993120</v>
      </c>
    </row>
    <row r="19" spans="2:3" ht="15" x14ac:dyDescent="0.3">
      <c r="B19" s="48" t="s">
        <v>10</v>
      </c>
      <c r="C19" s="39">
        <v>2708000</v>
      </c>
    </row>
    <row r="20" spans="2:3" ht="15" x14ac:dyDescent="0.3">
      <c r="B20" s="48" t="s">
        <v>44</v>
      </c>
      <c r="C20" s="39">
        <v>1285120</v>
      </c>
    </row>
    <row r="21" spans="2:3" ht="15" x14ac:dyDescent="0.3">
      <c r="B21" s="40" t="s">
        <v>12</v>
      </c>
      <c r="C21" s="37">
        <f>+C22</f>
        <v>92400</v>
      </c>
    </row>
    <row r="22" spans="2:3" ht="15.75" thickBot="1" x14ac:dyDescent="0.35">
      <c r="B22" s="48" t="s">
        <v>122</v>
      </c>
      <c r="C22" s="39">
        <v>92400</v>
      </c>
    </row>
    <row r="23" spans="2:3" ht="15.75" thickBot="1" x14ac:dyDescent="0.35">
      <c r="B23" s="34" t="s">
        <v>13</v>
      </c>
      <c r="C23" s="35">
        <f>+C24+C26</f>
        <v>3508026.55</v>
      </c>
    </row>
    <row r="24" spans="2:3" ht="15" x14ac:dyDescent="0.3">
      <c r="B24" s="40" t="s">
        <v>14</v>
      </c>
      <c r="C24" s="37">
        <f>+C25</f>
        <v>1600000</v>
      </c>
    </row>
    <row r="25" spans="2:3" ht="15" x14ac:dyDescent="0.3">
      <c r="B25" s="48" t="s">
        <v>125</v>
      </c>
      <c r="C25" s="39">
        <v>1600000</v>
      </c>
    </row>
    <row r="26" spans="2:3" ht="15" x14ac:dyDescent="0.3">
      <c r="B26" s="40" t="s">
        <v>55</v>
      </c>
      <c r="C26" s="37">
        <f>+C27+C28</f>
        <v>1908026.55</v>
      </c>
    </row>
    <row r="27" spans="2:3" ht="15" x14ac:dyDescent="0.3">
      <c r="B27" s="48" t="s">
        <v>80</v>
      </c>
      <c r="C27" s="39">
        <v>160000</v>
      </c>
    </row>
    <row r="28" spans="2:3" ht="15.75" thickBot="1" x14ac:dyDescent="0.35">
      <c r="B28" s="48" t="s">
        <v>79</v>
      </c>
      <c r="C28" s="39">
        <v>1748026.55</v>
      </c>
    </row>
    <row r="29" spans="2:3" ht="15.75" thickBot="1" x14ac:dyDescent="0.35">
      <c r="B29" s="41" t="s">
        <v>19</v>
      </c>
      <c r="C29" s="42">
        <f>+C12+C15+C23</f>
        <v>9393801.5500000007</v>
      </c>
    </row>
    <row r="30" spans="2:3" ht="15.75" thickBot="1" x14ac:dyDescent="0.35">
      <c r="B30" s="53" t="s">
        <v>18</v>
      </c>
      <c r="C30" s="52">
        <v>0</v>
      </c>
    </row>
    <row r="31" spans="2:3" ht="15.75" thickBot="1" x14ac:dyDescent="0.35">
      <c r="B31" s="45" t="s">
        <v>20</v>
      </c>
      <c r="C31" s="46">
        <f>SUM(C29:C30)</f>
        <v>9393801.5500000007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7"/>
  <sheetViews>
    <sheetView tabSelected="1" zoomScaleNormal="100" workbookViewId="0">
      <selection activeCell="F11" sqref="F11"/>
    </sheetView>
  </sheetViews>
  <sheetFormatPr baseColWidth="10" defaultRowHeight="12.75" x14ac:dyDescent="0.2"/>
  <cols>
    <col min="1" max="1" width="11.42578125" style="1"/>
    <col min="2" max="2" width="38.7109375" style="1" customWidth="1"/>
    <col min="3" max="3" width="22.7109375" style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4"/>
    </row>
    <row r="5" spans="1:3" ht="36" customHeight="1" x14ac:dyDescent="0.35">
      <c r="B5" s="77" t="s">
        <v>87</v>
      </c>
      <c r="C5" s="77"/>
    </row>
    <row r="6" spans="1:3" ht="7.5" customHeight="1" x14ac:dyDescent="0.25">
      <c r="B6" s="11"/>
      <c r="C6" s="11"/>
    </row>
    <row r="7" spans="1:3" ht="33.75" customHeight="1" x14ac:dyDescent="0.35">
      <c r="B7" s="78" t="s">
        <v>127</v>
      </c>
      <c r="C7" s="78"/>
    </row>
    <row r="8" spans="1:3" ht="7.5" customHeight="1" x14ac:dyDescent="0.35">
      <c r="B8" s="77"/>
      <c r="C8" s="77"/>
    </row>
    <row r="9" spans="1:3" ht="15" customHeight="1" x14ac:dyDescent="0.35">
      <c r="B9" s="75" t="str">
        <f>+GL!B9</f>
        <v>OCTUBRE - DICIEMBRE 2018</v>
      </c>
      <c r="C9" s="75"/>
    </row>
    <row r="10" spans="1:3" ht="7.5" customHeight="1" x14ac:dyDescent="0.2">
      <c r="B10" s="76"/>
      <c r="C10" s="76"/>
    </row>
    <row r="11" spans="1:3" ht="15" x14ac:dyDescent="0.2">
      <c r="B11" s="85" t="s">
        <v>0</v>
      </c>
      <c r="C11" s="85" t="s">
        <v>15</v>
      </c>
    </row>
    <row r="12" spans="1:3" ht="15.75" thickBot="1" x14ac:dyDescent="0.35">
      <c r="B12" s="83" t="s">
        <v>37</v>
      </c>
      <c r="C12" s="84">
        <f>+C13+C15+C17+C21+C27+C30</f>
        <v>19988143.349999998</v>
      </c>
    </row>
    <row r="13" spans="1:3" ht="15" x14ac:dyDescent="0.3">
      <c r="B13" s="47" t="s">
        <v>60</v>
      </c>
      <c r="C13" s="37">
        <f>+C14</f>
        <v>470639.15000000008</v>
      </c>
    </row>
    <row r="14" spans="1:3" ht="15" x14ac:dyDescent="0.3">
      <c r="B14" s="48" t="s">
        <v>60</v>
      </c>
      <c r="C14" s="39">
        <v>470639.15000000008</v>
      </c>
    </row>
    <row r="15" spans="1:3" ht="15" x14ac:dyDescent="0.3">
      <c r="B15" s="47" t="s">
        <v>83</v>
      </c>
      <c r="C15" s="37">
        <f>+C16</f>
        <v>2672594.9700000002</v>
      </c>
    </row>
    <row r="16" spans="1:3" ht="15" x14ac:dyDescent="0.3">
      <c r="B16" s="48" t="s">
        <v>83</v>
      </c>
      <c r="C16" s="39">
        <v>2672594.9700000002</v>
      </c>
    </row>
    <row r="17" spans="2:3" ht="15" x14ac:dyDescent="0.3">
      <c r="B17" s="47" t="s">
        <v>1</v>
      </c>
      <c r="C17" s="37">
        <f>SUM(C18:C20)</f>
        <v>1462217.6099999996</v>
      </c>
    </row>
    <row r="18" spans="2:3" ht="15" x14ac:dyDescent="0.3">
      <c r="B18" s="48" t="s">
        <v>21</v>
      </c>
      <c r="C18" s="39">
        <v>610423.94999999995</v>
      </c>
    </row>
    <row r="19" spans="2:3" ht="15" x14ac:dyDescent="0.3">
      <c r="B19" s="48" t="s">
        <v>56</v>
      </c>
      <c r="C19" s="39">
        <v>851535.32999999961</v>
      </c>
    </row>
    <row r="20" spans="2:3" ht="15" x14ac:dyDescent="0.3">
      <c r="B20" s="48" t="s">
        <v>42</v>
      </c>
      <c r="C20" s="39">
        <v>258.33</v>
      </c>
    </row>
    <row r="21" spans="2:3" ht="15" x14ac:dyDescent="0.3">
      <c r="B21" s="47" t="s">
        <v>35</v>
      </c>
      <c r="C21" s="37">
        <f>SUM(C22:C26)</f>
        <v>13508443.029999999</v>
      </c>
    </row>
    <row r="22" spans="2:3" ht="15" x14ac:dyDescent="0.3">
      <c r="B22" s="48" t="s">
        <v>49</v>
      </c>
      <c r="C22" s="39">
        <v>1006141.54</v>
      </c>
    </row>
    <row r="23" spans="2:3" ht="15" x14ac:dyDescent="0.3">
      <c r="B23" s="48" t="s">
        <v>94</v>
      </c>
      <c r="C23" s="39">
        <v>11054.36</v>
      </c>
    </row>
    <row r="24" spans="2:3" ht="15" x14ac:dyDescent="0.3">
      <c r="B24" s="48" t="s">
        <v>58</v>
      </c>
      <c r="C24" s="39">
        <v>11684019.819999998</v>
      </c>
    </row>
    <row r="25" spans="2:3" ht="15" x14ac:dyDescent="0.3">
      <c r="B25" s="48" t="s">
        <v>36</v>
      </c>
      <c r="C25" s="39">
        <v>679857.46000000008</v>
      </c>
    </row>
    <row r="26" spans="2:3" ht="15" x14ac:dyDescent="0.3">
      <c r="B26" s="48" t="s">
        <v>57</v>
      </c>
      <c r="C26" s="39">
        <v>127369.84999999999</v>
      </c>
    </row>
    <row r="27" spans="2:3" ht="15" x14ac:dyDescent="0.3">
      <c r="B27" s="47" t="s">
        <v>26</v>
      </c>
      <c r="C27" s="37">
        <f>SUM(C28:C29)</f>
        <v>464116.30999999994</v>
      </c>
    </row>
    <row r="28" spans="2:3" ht="15" x14ac:dyDescent="0.3">
      <c r="B28" s="48" t="s">
        <v>96</v>
      </c>
      <c r="C28" s="39">
        <v>4782.97</v>
      </c>
    </row>
    <row r="29" spans="2:3" ht="15" x14ac:dyDescent="0.3">
      <c r="B29" s="48" t="s">
        <v>59</v>
      </c>
      <c r="C29" s="39">
        <v>459333.33999999997</v>
      </c>
    </row>
    <row r="30" spans="2:3" ht="15" x14ac:dyDescent="0.3">
      <c r="B30" s="47" t="s">
        <v>2</v>
      </c>
      <c r="C30" s="37">
        <f>+C31</f>
        <v>1410132.28</v>
      </c>
    </row>
    <row r="31" spans="2:3" ht="15.75" thickBot="1" x14ac:dyDescent="0.35">
      <c r="B31" s="48" t="s">
        <v>2</v>
      </c>
      <c r="C31" s="39">
        <v>1410132.28</v>
      </c>
    </row>
    <row r="32" spans="2:3" ht="15.75" thickBot="1" x14ac:dyDescent="0.35">
      <c r="B32" s="34" t="s">
        <v>4</v>
      </c>
      <c r="C32" s="35">
        <f>+C33+C36+C38+C41</f>
        <v>14905003.350000001</v>
      </c>
    </row>
    <row r="33" spans="2:3" ht="15" x14ac:dyDescent="0.3">
      <c r="B33" s="36" t="s">
        <v>46</v>
      </c>
      <c r="C33" s="49">
        <f>SUM(C34:C35)</f>
        <v>418942.26</v>
      </c>
    </row>
    <row r="34" spans="2:3" ht="15" x14ac:dyDescent="0.3">
      <c r="B34" s="48" t="s">
        <v>102</v>
      </c>
      <c r="C34" s="39">
        <v>76970.98000000001</v>
      </c>
    </row>
    <row r="35" spans="2:3" ht="15" x14ac:dyDescent="0.3">
      <c r="B35" s="48" t="s">
        <v>84</v>
      </c>
      <c r="C35" s="39">
        <v>341971.28</v>
      </c>
    </row>
    <row r="36" spans="2:3" ht="15" x14ac:dyDescent="0.3">
      <c r="B36" s="47" t="s">
        <v>75</v>
      </c>
      <c r="C36" s="37">
        <f>SUM(C37:C37)</f>
        <v>9361.130000000001</v>
      </c>
    </row>
    <row r="37" spans="2:3" ht="15" x14ac:dyDescent="0.3">
      <c r="B37" s="48" t="s">
        <v>76</v>
      </c>
      <c r="C37" s="39">
        <v>9361.130000000001</v>
      </c>
    </row>
    <row r="38" spans="2:3" ht="15" x14ac:dyDescent="0.3">
      <c r="B38" s="47" t="s">
        <v>23</v>
      </c>
      <c r="C38" s="37">
        <f>SUM(C39:C40)</f>
        <v>8474209.4000000004</v>
      </c>
    </row>
    <row r="39" spans="2:3" ht="15" x14ac:dyDescent="0.3">
      <c r="B39" s="48" t="s">
        <v>24</v>
      </c>
      <c r="C39" s="39">
        <v>8415687.4199999999</v>
      </c>
    </row>
    <row r="40" spans="2:3" ht="15" x14ac:dyDescent="0.3">
      <c r="B40" s="48" t="s">
        <v>45</v>
      </c>
      <c r="C40" s="39">
        <v>58521.979999999996</v>
      </c>
    </row>
    <row r="41" spans="2:3" ht="15" x14ac:dyDescent="0.3">
      <c r="B41" s="47" t="s">
        <v>5</v>
      </c>
      <c r="C41" s="37">
        <f>SUM(C42:C45)</f>
        <v>6002490.5600000005</v>
      </c>
    </row>
    <row r="42" spans="2:3" ht="15" x14ac:dyDescent="0.3">
      <c r="B42" s="48" t="s">
        <v>48</v>
      </c>
      <c r="C42" s="39">
        <v>1735663.5200000003</v>
      </c>
    </row>
    <row r="43" spans="2:3" ht="15" x14ac:dyDescent="0.3">
      <c r="B43" s="48" t="s">
        <v>77</v>
      </c>
      <c r="C43" s="39">
        <v>1850221.78</v>
      </c>
    </row>
    <row r="44" spans="2:3" ht="15" x14ac:dyDescent="0.3">
      <c r="B44" s="48" t="s">
        <v>106</v>
      </c>
      <c r="C44" s="39">
        <v>239386.54000000004</v>
      </c>
    </row>
    <row r="45" spans="2:3" ht="15.75" thickBot="1" x14ac:dyDescent="0.35">
      <c r="B45" s="50" t="s">
        <v>85</v>
      </c>
      <c r="C45" s="51">
        <v>2177218.7200000002</v>
      </c>
    </row>
    <row r="46" spans="2:3" ht="15.75" thickBot="1" x14ac:dyDescent="0.35">
      <c r="B46" s="34" t="s">
        <v>6</v>
      </c>
      <c r="C46" s="35">
        <f>+C47+C54+C59+C62+C64+C67+C72</f>
        <v>19072413.179999996</v>
      </c>
    </row>
    <row r="47" spans="2:3" ht="15" x14ac:dyDescent="0.3">
      <c r="B47" s="36" t="s">
        <v>7</v>
      </c>
      <c r="C47" s="49">
        <f>SUM(C48:C53)</f>
        <v>4297693.8000000007</v>
      </c>
    </row>
    <row r="48" spans="2:3" ht="15" x14ac:dyDescent="0.3">
      <c r="B48" s="48" t="s">
        <v>107</v>
      </c>
      <c r="C48" s="39">
        <v>5299.04</v>
      </c>
    </row>
    <row r="49" spans="2:3" ht="15" x14ac:dyDescent="0.3">
      <c r="B49" s="48" t="s">
        <v>7</v>
      </c>
      <c r="C49" s="39">
        <v>132981.91</v>
      </c>
    </row>
    <row r="50" spans="2:3" ht="15" x14ac:dyDescent="0.3">
      <c r="B50" s="48" t="s">
        <v>17</v>
      </c>
      <c r="C50" s="39">
        <v>2453260.9500000002</v>
      </c>
    </row>
    <row r="51" spans="2:3" ht="15" x14ac:dyDescent="0.3">
      <c r="B51" s="48" t="s">
        <v>63</v>
      </c>
      <c r="C51" s="39">
        <v>1570731.7500000005</v>
      </c>
    </row>
    <row r="52" spans="2:3" ht="15" x14ac:dyDescent="0.3">
      <c r="B52" s="48" t="s">
        <v>64</v>
      </c>
      <c r="C52" s="39">
        <v>121588.19</v>
      </c>
    </row>
    <row r="53" spans="2:3" ht="15" x14ac:dyDescent="0.3">
      <c r="B53" s="48" t="s">
        <v>108</v>
      </c>
      <c r="C53" s="39">
        <v>13831.96</v>
      </c>
    </row>
    <row r="54" spans="2:3" ht="15" x14ac:dyDescent="0.3">
      <c r="B54" s="47" t="s">
        <v>67</v>
      </c>
      <c r="C54" s="37">
        <f>SUM(C55:C58)</f>
        <v>916752.65999999992</v>
      </c>
    </row>
    <row r="55" spans="2:3" ht="15" x14ac:dyDescent="0.3">
      <c r="B55" s="48" t="s">
        <v>69</v>
      </c>
      <c r="C55" s="39">
        <v>16183.269999999999</v>
      </c>
    </row>
    <row r="56" spans="2:3" ht="15" x14ac:dyDescent="0.3">
      <c r="B56" s="48" t="s">
        <v>109</v>
      </c>
      <c r="C56" s="39">
        <v>73404.099999999991</v>
      </c>
    </row>
    <row r="57" spans="2:3" ht="15" x14ac:dyDescent="0.3">
      <c r="B57" s="48" t="s">
        <v>110</v>
      </c>
      <c r="C57" s="39">
        <v>306257.38000000006</v>
      </c>
    </row>
    <row r="58" spans="2:3" ht="15" x14ac:dyDescent="0.3">
      <c r="B58" s="48" t="s">
        <v>68</v>
      </c>
      <c r="C58" s="39">
        <v>520907.90999999986</v>
      </c>
    </row>
    <row r="59" spans="2:3" ht="15" x14ac:dyDescent="0.3">
      <c r="B59" s="47" t="s">
        <v>52</v>
      </c>
      <c r="C59" s="37">
        <f>SUM(C60:C61)</f>
        <v>12497104.619999999</v>
      </c>
    </row>
    <row r="60" spans="2:3" ht="15" x14ac:dyDescent="0.3">
      <c r="B60" s="48" t="s">
        <v>52</v>
      </c>
      <c r="C60" s="39">
        <v>12377241.83</v>
      </c>
    </row>
    <row r="61" spans="2:3" ht="15" x14ac:dyDescent="0.3">
      <c r="B61" s="48" t="s">
        <v>111</v>
      </c>
      <c r="C61" s="39">
        <v>119862.79</v>
      </c>
    </row>
    <row r="62" spans="2:3" ht="15" x14ac:dyDescent="0.3">
      <c r="B62" s="47" t="s">
        <v>61</v>
      </c>
      <c r="C62" s="37">
        <f>+C63</f>
        <v>12783.84</v>
      </c>
    </row>
    <row r="63" spans="2:3" ht="15" x14ac:dyDescent="0.3">
      <c r="B63" s="48" t="s">
        <v>62</v>
      </c>
      <c r="C63" s="39">
        <v>12783.84</v>
      </c>
    </row>
    <row r="64" spans="2:3" ht="15" x14ac:dyDescent="0.3">
      <c r="B64" s="47" t="s">
        <v>65</v>
      </c>
      <c r="C64" s="37">
        <f>SUM(C65:C66)</f>
        <v>285215.75</v>
      </c>
    </row>
    <row r="65" spans="2:3" ht="15" x14ac:dyDescent="0.3">
      <c r="B65" s="48" t="s">
        <v>66</v>
      </c>
      <c r="C65" s="39">
        <v>262632.37</v>
      </c>
    </row>
    <row r="66" spans="2:3" ht="15" x14ac:dyDescent="0.3">
      <c r="B66" s="48" t="s">
        <v>65</v>
      </c>
      <c r="C66" s="39">
        <v>22583.379999999997</v>
      </c>
    </row>
    <row r="67" spans="2:3" ht="15" x14ac:dyDescent="0.3">
      <c r="B67" s="47" t="s">
        <v>8</v>
      </c>
      <c r="C67" s="37">
        <f>SUM(C68:C71)</f>
        <v>291145.13</v>
      </c>
    </row>
    <row r="68" spans="2:3" ht="15" x14ac:dyDescent="0.3">
      <c r="B68" s="48" t="s">
        <v>112</v>
      </c>
      <c r="C68" s="39">
        <v>7894.1100000000006</v>
      </c>
    </row>
    <row r="69" spans="2:3" ht="15" x14ac:dyDescent="0.3">
      <c r="B69" s="48" t="s">
        <v>53</v>
      </c>
      <c r="C69" s="39">
        <v>67170.52</v>
      </c>
    </row>
    <row r="70" spans="2:3" ht="15" x14ac:dyDescent="0.3">
      <c r="B70" s="48" t="s">
        <v>43</v>
      </c>
      <c r="C70" s="39">
        <v>174933.71</v>
      </c>
    </row>
    <row r="71" spans="2:3" ht="15" x14ac:dyDescent="0.3">
      <c r="B71" s="48" t="s">
        <v>54</v>
      </c>
      <c r="C71" s="39">
        <v>41146.789999999994</v>
      </c>
    </row>
    <row r="72" spans="2:3" ht="15" x14ac:dyDescent="0.3">
      <c r="B72" s="47" t="s">
        <v>3</v>
      </c>
      <c r="C72" s="37">
        <f>SUM(C73:C75)</f>
        <v>771717.37999999942</v>
      </c>
    </row>
    <row r="73" spans="2:3" ht="15" x14ac:dyDescent="0.3">
      <c r="B73" s="48" t="s">
        <v>22</v>
      </c>
      <c r="C73" s="39">
        <v>133679.38</v>
      </c>
    </row>
    <row r="74" spans="2:3" ht="15" x14ac:dyDescent="0.3">
      <c r="B74" s="48" t="s">
        <v>113</v>
      </c>
      <c r="C74" s="39">
        <v>40166.600000000006</v>
      </c>
    </row>
    <row r="75" spans="2:3" ht="15.75" thickBot="1" x14ac:dyDescent="0.35">
      <c r="B75" s="48" t="s">
        <v>3</v>
      </c>
      <c r="C75" s="39">
        <v>597871.39999999944</v>
      </c>
    </row>
    <row r="76" spans="2:3" ht="15.75" thickBot="1" x14ac:dyDescent="0.35">
      <c r="B76" s="34" t="s">
        <v>9</v>
      </c>
      <c r="C76" s="35">
        <f>+C77+C79+C82+C84+C86+C89+C91+C93</f>
        <v>2944062.333333333</v>
      </c>
    </row>
    <row r="77" spans="2:3" ht="15" x14ac:dyDescent="0.3">
      <c r="B77" s="36" t="s">
        <v>38</v>
      </c>
      <c r="C77" s="49">
        <f>SUM(C78:C78)</f>
        <v>351339.86333333334</v>
      </c>
    </row>
    <row r="78" spans="2:3" ht="15" x14ac:dyDescent="0.3">
      <c r="B78" s="48" t="s">
        <v>30</v>
      </c>
      <c r="C78" s="39">
        <v>351339.86333333334</v>
      </c>
    </row>
    <row r="79" spans="2:3" ht="15" x14ac:dyDescent="0.3">
      <c r="B79" s="47" t="s">
        <v>50</v>
      </c>
      <c r="C79" s="37">
        <f>SUM(C80:C81)</f>
        <v>152897.23000000001</v>
      </c>
    </row>
    <row r="80" spans="2:3" ht="15" x14ac:dyDescent="0.3">
      <c r="B80" s="48" t="s">
        <v>70</v>
      </c>
      <c r="C80" s="39">
        <v>133707.76</v>
      </c>
    </row>
    <row r="81" spans="2:3" ht="15" x14ac:dyDescent="0.3">
      <c r="B81" s="55" t="s">
        <v>71</v>
      </c>
      <c r="C81" s="56">
        <v>19189.469999999998</v>
      </c>
    </row>
    <row r="82" spans="2:3" ht="15" x14ac:dyDescent="0.3">
      <c r="B82" s="47" t="s">
        <v>29</v>
      </c>
      <c r="C82" s="37">
        <f>SUM(C83:C83)</f>
        <v>133508.45000000001</v>
      </c>
    </row>
    <row r="83" spans="2:3" ht="15" x14ac:dyDescent="0.3">
      <c r="B83" s="48" t="s">
        <v>41</v>
      </c>
      <c r="C83" s="39">
        <v>133508.45000000001</v>
      </c>
    </row>
    <row r="84" spans="2:3" ht="15" x14ac:dyDescent="0.3">
      <c r="B84" s="47" t="s">
        <v>72</v>
      </c>
      <c r="C84" s="37">
        <f>+C85</f>
        <v>294359.36</v>
      </c>
    </row>
    <row r="85" spans="2:3" ht="15" x14ac:dyDescent="0.3">
      <c r="B85" s="48" t="s">
        <v>73</v>
      </c>
      <c r="C85" s="39">
        <v>294359.36</v>
      </c>
    </row>
    <row r="86" spans="2:3" ht="15" x14ac:dyDescent="0.3">
      <c r="B86" s="47" t="s">
        <v>10</v>
      </c>
      <c r="C86" s="37">
        <f>SUM(C87:C88)</f>
        <v>621599.69000000006</v>
      </c>
    </row>
    <row r="87" spans="2:3" ht="15" x14ac:dyDescent="0.3">
      <c r="B87" s="48" t="s">
        <v>10</v>
      </c>
      <c r="C87" s="39">
        <v>618413.26</v>
      </c>
    </row>
    <row r="88" spans="2:3" ht="15" x14ac:dyDescent="0.3">
      <c r="B88" s="48" t="s">
        <v>44</v>
      </c>
      <c r="C88" s="39">
        <v>3186.43</v>
      </c>
    </row>
    <row r="89" spans="2:3" ht="15" x14ac:dyDescent="0.3">
      <c r="B89" s="47" t="s">
        <v>11</v>
      </c>
      <c r="C89" s="37">
        <f>SUM(C90:C90)</f>
        <v>498649.99</v>
      </c>
    </row>
    <row r="90" spans="2:3" ht="15" x14ac:dyDescent="0.3">
      <c r="B90" s="48" t="s">
        <v>11</v>
      </c>
      <c r="C90" s="39">
        <v>498649.99</v>
      </c>
    </row>
    <row r="91" spans="2:3" ht="15" x14ac:dyDescent="0.3">
      <c r="B91" s="47" t="s">
        <v>47</v>
      </c>
      <c r="C91" s="37">
        <f>+C92</f>
        <v>2419.38</v>
      </c>
    </row>
    <row r="92" spans="2:3" ht="15" x14ac:dyDescent="0.3">
      <c r="B92" s="48" t="s">
        <v>47</v>
      </c>
      <c r="C92" s="39">
        <v>2419.38</v>
      </c>
    </row>
    <row r="93" spans="2:3" ht="15" x14ac:dyDescent="0.3">
      <c r="B93" s="47" t="s">
        <v>12</v>
      </c>
      <c r="C93" s="37">
        <f>SUM(C94:C97)</f>
        <v>889288.36999999988</v>
      </c>
    </row>
    <row r="94" spans="2:3" ht="15" x14ac:dyDescent="0.3">
      <c r="B94" s="48" t="s">
        <v>90</v>
      </c>
      <c r="C94" s="39">
        <v>660331.2699999999</v>
      </c>
    </row>
    <row r="95" spans="2:3" ht="15" x14ac:dyDescent="0.3">
      <c r="B95" s="48" t="s">
        <v>123</v>
      </c>
      <c r="C95" s="39">
        <v>44750</v>
      </c>
    </row>
    <row r="96" spans="2:3" ht="15" x14ac:dyDescent="0.3">
      <c r="B96" s="48" t="s">
        <v>40</v>
      </c>
      <c r="C96" s="39">
        <v>84952.61</v>
      </c>
    </row>
    <row r="97" spans="2:3" ht="15.75" thickBot="1" x14ac:dyDescent="0.35">
      <c r="B97" s="48" t="s">
        <v>12</v>
      </c>
      <c r="C97" s="39">
        <v>99254.489999999991</v>
      </c>
    </row>
    <row r="98" spans="2:3" ht="15.75" thickBot="1" x14ac:dyDescent="0.35">
      <c r="B98" s="34" t="s">
        <v>13</v>
      </c>
      <c r="C98" s="35">
        <f>+C99+C101+C107+C109+C113</f>
        <v>1205712.9700000002</v>
      </c>
    </row>
    <row r="99" spans="2:3" ht="15" x14ac:dyDescent="0.3">
      <c r="B99" s="47" t="s">
        <v>31</v>
      </c>
      <c r="C99" s="37">
        <f>+C100</f>
        <v>105393.15</v>
      </c>
    </row>
    <row r="100" spans="2:3" ht="15" x14ac:dyDescent="0.3">
      <c r="B100" s="48" t="s">
        <v>31</v>
      </c>
      <c r="C100" s="39">
        <v>105393.15</v>
      </c>
    </row>
    <row r="101" spans="2:3" ht="15" x14ac:dyDescent="0.3">
      <c r="B101" s="40" t="s">
        <v>14</v>
      </c>
      <c r="C101" s="37">
        <f>SUM(C102:C106)</f>
        <v>439089.14</v>
      </c>
    </row>
    <row r="102" spans="2:3" ht="15" x14ac:dyDescent="0.3">
      <c r="B102" s="48" t="s">
        <v>125</v>
      </c>
      <c r="C102" s="39">
        <v>316444.62000000005</v>
      </c>
    </row>
    <row r="103" spans="2:3" ht="15" x14ac:dyDescent="0.3">
      <c r="B103" s="48" t="s">
        <v>16</v>
      </c>
      <c r="C103" s="39">
        <v>3085.67</v>
      </c>
    </row>
    <row r="104" spans="2:3" ht="15" x14ac:dyDescent="0.3">
      <c r="B104" s="48" t="s">
        <v>126</v>
      </c>
      <c r="C104" s="39">
        <v>49809.359999999993</v>
      </c>
    </row>
    <row r="105" spans="2:3" ht="15" x14ac:dyDescent="0.3">
      <c r="B105" s="48" t="s">
        <v>32</v>
      </c>
      <c r="C105" s="39">
        <v>44394.45</v>
      </c>
    </row>
    <row r="106" spans="2:3" ht="15" x14ac:dyDescent="0.3">
      <c r="B106" s="48" t="s">
        <v>91</v>
      </c>
      <c r="C106" s="39">
        <v>25355.040000000001</v>
      </c>
    </row>
    <row r="107" spans="2:3" ht="15" x14ac:dyDescent="0.3">
      <c r="B107" s="40" t="s">
        <v>81</v>
      </c>
      <c r="C107" s="37">
        <f>+C108</f>
        <v>84921.430000000008</v>
      </c>
    </row>
    <row r="108" spans="2:3" ht="15" x14ac:dyDescent="0.3">
      <c r="B108" s="48" t="s">
        <v>86</v>
      </c>
      <c r="C108" s="39">
        <v>84921.430000000008</v>
      </c>
    </row>
    <row r="109" spans="2:3" ht="15" x14ac:dyDescent="0.3">
      <c r="B109" s="40" t="s">
        <v>55</v>
      </c>
      <c r="C109" s="37">
        <f>SUM(C110:C112)</f>
        <v>483469.95999999996</v>
      </c>
    </row>
    <row r="110" spans="2:3" ht="15" x14ac:dyDescent="0.3">
      <c r="B110" s="48" t="s">
        <v>88</v>
      </c>
      <c r="C110" s="39">
        <v>20005.07</v>
      </c>
    </row>
    <row r="111" spans="2:3" ht="15" x14ac:dyDescent="0.3">
      <c r="B111" s="48" t="s">
        <v>80</v>
      </c>
      <c r="C111" s="39">
        <v>73580.17</v>
      </c>
    </row>
    <row r="112" spans="2:3" ht="15" x14ac:dyDescent="0.3">
      <c r="B112" s="48" t="s">
        <v>79</v>
      </c>
      <c r="C112" s="39">
        <v>389884.72</v>
      </c>
    </row>
    <row r="113" spans="2:3" ht="15" x14ac:dyDescent="0.3">
      <c r="B113" s="40" t="s">
        <v>33</v>
      </c>
      <c r="C113" s="37">
        <f>+C114</f>
        <v>92839.29</v>
      </c>
    </row>
    <row r="114" spans="2:3" ht="15.75" thickBot="1" x14ac:dyDescent="0.35">
      <c r="B114" s="48" t="s">
        <v>34</v>
      </c>
      <c r="C114" s="39">
        <v>92839.29</v>
      </c>
    </row>
    <row r="115" spans="2:3" ht="15.75" thickBot="1" x14ac:dyDescent="0.35">
      <c r="B115" s="41" t="s">
        <v>19</v>
      </c>
      <c r="C115" s="42">
        <f>+C12+C32+C46+C76+C98</f>
        <v>58115335.18333333</v>
      </c>
    </row>
    <row r="116" spans="2:3" ht="15.75" thickBot="1" x14ac:dyDescent="0.35">
      <c r="B116" s="43" t="s">
        <v>18</v>
      </c>
      <c r="C116" s="52">
        <v>0</v>
      </c>
    </row>
    <row r="117" spans="2:3" ht="15.75" thickBot="1" x14ac:dyDescent="0.35">
      <c r="B117" s="45" t="s">
        <v>20</v>
      </c>
      <c r="C117" s="46">
        <f>+C115+C116</f>
        <v>58115335.18333333</v>
      </c>
    </row>
  </sheetData>
  <mergeCells count="5">
    <mergeCell ref="B5:C5"/>
    <mergeCell ref="B7:C7"/>
    <mergeCell ref="B9:C9"/>
    <mergeCell ref="B10:C10"/>
    <mergeCell ref="B8:C8"/>
  </mergeCells>
  <printOptions horizontalCentered="1"/>
  <pageMargins left="0.70866141732283472" right="0.70866141732283472" top="0.39370078740157483" bottom="0.39370078740157483" header="0.31496062992125984" footer="0.27559055118110237"/>
  <pageSetup orientation="portrait" r:id="rId1"/>
  <headerFooter>
    <oddFooter>&amp;R&amp;P/&amp;N</oddFooter>
  </headerFooter>
  <rowBreaks count="2" manualBreakCount="2">
    <brk id="45" min="1" max="2" man="1"/>
    <brk id="81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</row>
    <row r="2" spans="1:5" x14ac:dyDescent="0.2">
      <c r="A2" s="3"/>
      <c r="B2" s="2"/>
      <c r="C2" s="9"/>
    </row>
    <row r="3" spans="1:5" x14ac:dyDescent="0.2">
      <c r="A3" s="3"/>
      <c r="B3" s="2"/>
      <c r="C3" s="9"/>
    </row>
    <row r="4" spans="1:5" x14ac:dyDescent="0.2">
      <c r="A4" s="3"/>
      <c r="B4" s="4"/>
      <c r="C4" s="24"/>
    </row>
    <row r="5" spans="1:5" ht="15" customHeight="1" x14ac:dyDescent="0.2">
      <c r="B5" s="80" t="s">
        <v>87</v>
      </c>
      <c r="C5" s="80"/>
    </row>
    <row r="6" spans="1:5" ht="7.5" customHeight="1" x14ac:dyDescent="0.25">
      <c r="B6" s="11"/>
      <c r="C6" s="11"/>
    </row>
    <row r="7" spans="1:5" x14ac:dyDescent="0.2">
      <c r="B7" s="81" t="s">
        <v>127</v>
      </c>
      <c r="C7" s="81"/>
    </row>
    <row r="8" spans="1:5" ht="7.5" customHeight="1" x14ac:dyDescent="0.2">
      <c r="B8" s="12"/>
      <c r="C8" s="12"/>
    </row>
    <row r="9" spans="1:5" x14ac:dyDescent="0.2">
      <c r="B9" s="82" t="s">
        <v>129</v>
      </c>
      <c r="C9" s="82"/>
    </row>
    <row r="10" spans="1:5" ht="7.5" customHeight="1" thickBot="1" x14ac:dyDescent="0.25">
      <c r="B10" s="76"/>
      <c r="C10" s="76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37</v>
      </c>
      <c r="C12" s="17">
        <f>+C13+C15+C17+C20+C26+C32+C34</f>
        <v>5629672.9999999991</v>
      </c>
      <c r="E12"/>
    </row>
    <row r="13" spans="1:5" x14ac:dyDescent="0.2">
      <c r="B13" s="21" t="s">
        <v>60</v>
      </c>
      <c r="C13" s="19">
        <f>+C14</f>
        <v>238585.91999999998</v>
      </c>
      <c r="E13"/>
    </row>
    <row r="14" spans="1:5" x14ac:dyDescent="0.2">
      <c r="B14" s="27" t="s">
        <v>60</v>
      </c>
      <c r="C14" s="20">
        <v>238585.91999999998</v>
      </c>
      <c r="E14"/>
    </row>
    <row r="15" spans="1:5" x14ac:dyDescent="0.2">
      <c r="B15" s="21" t="s">
        <v>83</v>
      </c>
      <c r="C15" s="19">
        <f>+C16</f>
        <v>640180.04000000015</v>
      </c>
      <c r="E15"/>
    </row>
    <row r="16" spans="1:5" x14ac:dyDescent="0.2">
      <c r="B16" s="27" t="s">
        <v>83</v>
      </c>
      <c r="C16" s="20">
        <v>640180.04000000015</v>
      </c>
      <c r="E16"/>
    </row>
    <row r="17" spans="2:5" x14ac:dyDescent="0.2">
      <c r="B17" s="21" t="s">
        <v>1</v>
      </c>
      <c r="C17" s="19">
        <f>+SUM(C18:C19)</f>
        <v>328877.80000000005</v>
      </c>
      <c r="E17"/>
    </row>
    <row r="18" spans="2:5" x14ac:dyDescent="0.2">
      <c r="B18" s="27" t="s">
        <v>56</v>
      </c>
      <c r="C18" s="20">
        <v>304292.80000000005</v>
      </c>
      <c r="E18"/>
    </row>
    <row r="19" spans="2:5" x14ac:dyDescent="0.2">
      <c r="B19" s="27" t="s">
        <v>42</v>
      </c>
      <c r="C19" s="20">
        <v>24585</v>
      </c>
      <c r="E19"/>
    </row>
    <row r="20" spans="2:5" x14ac:dyDescent="0.2">
      <c r="B20" s="21" t="s">
        <v>35</v>
      </c>
      <c r="C20" s="19">
        <f>SUM(C21:C25)</f>
        <v>2241327.54</v>
      </c>
      <c r="E20"/>
    </row>
    <row r="21" spans="2:5" x14ac:dyDescent="0.2">
      <c r="B21" s="27" t="s">
        <v>49</v>
      </c>
      <c r="C21" s="20">
        <v>569635.64999999979</v>
      </c>
      <c r="E21"/>
    </row>
    <row r="22" spans="2:5" x14ac:dyDescent="0.2">
      <c r="B22" s="27" t="s">
        <v>94</v>
      </c>
      <c r="C22" s="20">
        <v>211940.01</v>
      </c>
      <c r="E22"/>
    </row>
    <row r="23" spans="2:5" x14ac:dyDescent="0.2">
      <c r="B23" s="27" t="s">
        <v>58</v>
      </c>
      <c r="C23" s="20">
        <v>400761.32999999996</v>
      </c>
      <c r="E23"/>
    </row>
    <row r="24" spans="2:5" x14ac:dyDescent="0.2">
      <c r="B24" s="27" t="s">
        <v>36</v>
      </c>
      <c r="C24" s="20">
        <v>480032.64000000013</v>
      </c>
      <c r="E24"/>
    </row>
    <row r="25" spans="2:5" x14ac:dyDescent="0.2">
      <c r="B25" s="27" t="s">
        <v>57</v>
      </c>
      <c r="C25" s="20">
        <v>578957.91</v>
      </c>
      <c r="E25"/>
    </row>
    <row r="26" spans="2:5" x14ac:dyDescent="0.2">
      <c r="B26" s="21" t="s">
        <v>26</v>
      </c>
      <c r="C26" s="19">
        <f>SUM(C27:C31)</f>
        <v>938311.36999999988</v>
      </c>
      <c r="E26"/>
    </row>
    <row r="27" spans="2:5" x14ac:dyDescent="0.2">
      <c r="B27" s="27" t="s">
        <v>96</v>
      </c>
      <c r="C27" s="20">
        <v>86664.26</v>
      </c>
      <c r="E27"/>
    </row>
    <row r="28" spans="2:5" x14ac:dyDescent="0.2">
      <c r="B28" s="27" t="s">
        <v>99</v>
      </c>
      <c r="C28" s="20">
        <v>99976.879999999976</v>
      </c>
      <c r="E28"/>
    </row>
    <row r="29" spans="2:5" x14ac:dyDescent="0.2">
      <c r="B29" s="27" t="s">
        <v>39</v>
      </c>
      <c r="C29" s="20">
        <v>677435.32</v>
      </c>
    </row>
    <row r="30" spans="2:5" x14ac:dyDescent="0.2">
      <c r="B30" s="27" t="s">
        <v>100</v>
      </c>
      <c r="C30" s="20">
        <v>1333.33</v>
      </c>
    </row>
    <row r="31" spans="2:5" x14ac:dyDescent="0.2">
      <c r="B31" s="27" t="s">
        <v>59</v>
      </c>
      <c r="C31" s="20">
        <v>72901.58</v>
      </c>
    </row>
    <row r="32" spans="2:5" x14ac:dyDescent="0.2">
      <c r="B32" s="21" t="s">
        <v>27</v>
      </c>
      <c r="C32" s="19">
        <f>+C33</f>
        <v>534693.85000000009</v>
      </c>
    </row>
    <row r="33" spans="2:3" x14ac:dyDescent="0.2">
      <c r="B33" s="27" t="s">
        <v>101</v>
      </c>
      <c r="C33" s="20">
        <v>534693.85000000009</v>
      </c>
    </row>
    <row r="34" spans="2:3" x14ac:dyDescent="0.2">
      <c r="B34" s="21" t="s">
        <v>2</v>
      </c>
      <c r="C34" s="19">
        <f>+C35</f>
        <v>707696.47999999986</v>
      </c>
    </row>
    <row r="35" spans="2:3" ht="13.5" thickBot="1" x14ac:dyDescent="0.25">
      <c r="B35" s="27" t="s">
        <v>2</v>
      </c>
      <c r="C35" s="20">
        <v>707696.47999999986</v>
      </c>
    </row>
    <row r="36" spans="2:3" ht="13.5" thickBot="1" x14ac:dyDescent="0.25">
      <c r="B36" s="16" t="s">
        <v>4</v>
      </c>
      <c r="C36" s="17">
        <f>+C37+C40+C43+C47</f>
        <v>12832702.930000007</v>
      </c>
    </row>
    <row r="37" spans="2:3" x14ac:dyDescent="0.2">
      <c r="B37" s="18" t="s">
        <v>46</v>
      </c>
      <c r="C37" s="30">
        <f>SUM(C38:C39)</f>
        <v>2352285.4199999995</v>
      </c>
    </row>
    <row r="38" spans="2:3" x14ac:dyDescent="0.2">
      <c r="B38" s="27" t="s">
        <v>102</v>
      </c>
      <c r="C38" s="20">
        <v>11555.55</v>
      </c>
    </row>
    <row r="39" spans="2:3" x14ac:dyDescent="0.2">
      <c r="B39" s="27" t="s">
        <v>84</v>
      </c>
      <c r="C39" s="20">
        <v>2340729.8699999996</v>
      </c>
    </row>
    <row r="40" spans="2:3" x14ac:dyDescent="0.2">
      <c r="B40" s="21" t="s">
        <v>75</v>
      </c>
      <c r="C40" s="19">
        <f>SUM(C41:C42)</f>
        <v>366039.75000000006</v>
      </c>
    </row>
    <row r="41" spans="2:3" x14ac:dyDescent="0.2">
      <c r="B41" s="27" t="s">
        <v>104</v>
      </c>
      <c r="C41" s="20">
        <v>83005.040000000023</v>
      </c>
    </row>
    <row r="42" spans="2:3" x14ac:dyDescent="0.2">
      <c r="B42" s="27" t="s">
        <v>76</v>
      </c>
      <c r="C42" s="20">
        <v>283034.71000000002</v>
      </c>
    </row>
    <row r="43" spans="2:3" x14ac:dyDescent="0.2">
      <c r="B43" s="21" t="s">
        <v>23</v>
      </c>
      <c r="C43" s="19">
        <f>SUM(C44:C46)</f>
        <v>6530974.9600000065</v>
      </c>
    </row>
    <row r="44" spans="2:3" x14ac:dyDescent="0.2">
      <c r="B44" s="27" t="s">
        <v>24</v>
      </c>
      <c r="C44" s="20">
        <v>5615223.5800000066</v>
      </c>
    </row>
    <row r="45" spans="2:3" x14ac:dyDescent="0.2">
      <c r="B45" s="27" t="s">
        <v>45</v>
      </c>
      <c r="C45" s="20">
        <v>530693.57999999984</v>
      </c>
    </row>
    <row r="46" spans="2:3" x14ac:dyDescent="0.2">
      <c r="B46" s="27" t="s">
        <v>25</v>
      </c>
      <c r="C46" s="20">
        <v>385057.8</v>
      </c>
    </row>
    <row r="47" spans="2:3" x14ac:dyDescent="0.2">
      <c r="B47" s="21" t="s">
        <v>5</v>
      </c>
      <c r="C47" s="19">
        <f>SUM(C48:C51)</f>
        <v>3583402.8</v>
      </c>
    </row>
    <row r="48" spans="2:3" x14ac:dyDescent="0.2">
      <c r="B48" s="27" t="s">
        <v>48</v>
      </c>
      <c r="C48" s="20">
        <v>1105057.08</v>
      </c>
    </row>
    <row r="49" spans="2:3" x14ac:dyDescent="0.2">
      <c r="B49" s="27" t="s">
        <v>77</v>
      </c>
      <c r="C49" s="20">
        <v>471168.46000000008</v>
      </c>
    </row>
    <row r="50" spans="2:3" x14ac:dyDescent="0.2">
      <c r="B50" s="27" t="s">
        <v>85</v>
      </c>
      <c r="C50" s="20">
        <v>1542123.7699999998</v>
      </c>
    </row>
    <row r="51" spans="2:3" ht="13.5" thickBot="1" x14ac:dyDescent="0.25">
      <c r="B51" s="28" t="s">
        <v>78</v>
      </c>
      <c r="C51" s="29">
        <v>465053.49000000005</v>
      </c>
    </row>
    <row r="52" spans="2:3" ht="13.5" thickBot="1" x14ac:dyDescent="0.25">
      <c r="B52" s="16" t="s">
        <v>6</v>
      </c>
      <c r="C52" s="17">
        <f>+C53+C60+C65+C67+C69+C72+C76</f>
        <v>12917614.849999998</v>
      </c>
    </row>
    <row r="53" spans="2:3" x14ac:dyDescent="0.2">
      <c r="B53" s="18" t="s">
        <v>7</v>
      </c>
      <c r="C53" s="30">
        <f>SUM(C54:C59)</f>
        <v>4246628.33</v>
      </c>
    </row>
    <row r="54" spans="2:3" x14ac:dyDescent="0.2">
      <c r="B54" s="27" t="s">
        <v>107</v>
      </c>
      <c r="C54" s="20">
        <v>123103.01</v>
      </c>
    </row>
    <row r="55" spans="2:3" x14ac:dyDescent="0.2">
      <c r="B55" s="27" t="s">
        <v>7</v>
      </c>
      <c r="C55" s="20">
        <v>211198.61999999997</v>
      </c>
    </row>
    <row r="56" spans="2:3" x14ac:dyDescent="0.2">
      <c r="B56" s="27" t="s">
        <v>17</v>
      </c>
      <c r="C56" s="20">
        <v>1933437.7100000007</v>
      </c>
    </row>
    <row r="57" spans="2:3" x14ac:dyDescent="0.2">
      <c r="B57" s="27" t="s">
        <v>63</v>
      </c>
      <c r="C57" s="20">
        <v>948117.72</v>
      </c>
    </row>
    <row r="58" spans="2:3" x14ac:dyDescent="0.2">
      <c r="B58" s="27" t="s">
        <v>64</v>
      </c>
      <c r="C58" s="20">
        <v>722656.60999999952</v>
      </c>
    </row>
    <row r="59" spans="2:3" x14ac:dyDescent="0.2">
      <c r="B59" s="27" t="s">
        <v>108</v>
      </c>
      <c r="C59" s="20">
        <v>308114.65999999997</v>
      </c>
    </row>
    <row r="60" spans="2:3" x14ac:dyDescent="0.2">
      <c r="B60" s="21" t="s">
        <v>67</v>
      </c>
      <c r="C60" s="19">
        <f>SUM(C61:C64)</f>
        <v>452700.41000000009</v>
      </c>
    </row>
    <row r="61" spans="2:3" x14ac:dyDescent="0.2">
      <c r="B61" s="27" t="s">
        <v>69</v>
      </c>
      <c r="C61" s="20">
        <v>57012.43</v>
      </c>
    </row>
    <row r="62" spans="2:3" x14ac:dyDescent="0.2">
      <c r="B62" s="27" t="s">
        <v>109</v>
      </c>
      <c r="C62" s="20">
        <v>289791.16000000009</v>
      </c>
    </row>
    <row r="63" spans="2:3" x14ac:dyDescent="0.2">
      <c r="B63" s="27" t="s">
        <v>110</v>
      </c>
      <c r="C63" s="20">
        <v>24521.950000000004</v>
      </c>
    </row>
    <row r="64" spans="2:3" x14ac:dyDescent="0.2">
      <c r="B64" s="27" t="s">
        <v>68</v>
      </c>
      <c r="C64" s="20">
        <v>81374.87</v>
      </c>
    </row>
    <row r="65" spans="2:3" x14ac:dyDescent="0.2">
      <c r="B65" s="21" t="s">
        <v>52</v>
      </c>
      <c r="C65" s="19">
        <f>+C66</f>
        <v>3005902.9999999986</v>
      </c>
    </row>
    <row r="66" spans="2:3" x14ac:dyDescent="0.2">
      <c r="B66" s="27" t="s">
        <v>52</v>
      </c>
      <c r="C66" s="20">
        <v>3005902.9999999986</v>
      </c>
    </row>
    <row r="67" spans="2:3" x14ac:dyDescent="0.2">
      <c r="B67" s="21" t="s">
        <v>61</v>
      </c>
      <c r="C67" s="19">
        <f>+C68</f>
        <v>253833.32999999996</v>
      </c>
    </row>
    <row r="68" spans="2:3" x14ac:dyDescent="0.2">
      <c r="B68" s="27" t="s">
        <v>62</v>
      </c>
      <c r="C68" s="20">
        <v>253833.32999999996</v>
      </c>
    </row>
    <row r="69" spans="2:3" x14ac:dyDescent="0.2">
      <c r="B69" s="21" t="s">
        <v>65</v>
      </c>
      <c r="C69" s="19">
        <f>SUM(C70:C71)</f>
        <v>522777.8600000001</v>
      </c>
    </row>
    <row r="70" spans="2:3" x14ac:dyDescent="0.2">
      <c r="B70" s="27" t="s">
        <v>66</v>
      </c>
      <c r="C70" s="20">
        <v>71553.660000000018</v>
      </c>
    </row>
    <row r="71" spans="2:3" x14ac:dyDescent="0.2">
      <c r="B71" s="27" t="s">
        <v>65</v>
      </c>
      <c r="C71" s="20">
        <v>451224.20000000007</v>
      </c>
    </row>
    <row r="72" spans="2:3" x14ac:dyDescent="0.2">
      <c r="B72" s="21" t="s">
        <v>8</v>
      </c>
      <c r="C72" s="19">
        <f>SUM(C73:C75)</f>
        <v>1686829.65</v>
      </c>
    </row>
    <row r="73" spans="2:3" x14ac:dyDescent="0.2">
      <c r="B73" s="27" t="s">
        <v>112</v>
      </c>
      <c r="C73" s="20">
        <v>73974.880000000005</v>
      </c>
    </row>
    <row r="74" spans="2:3" x14ac:dyDescent="0.2">
      <c r="B74" s="27" t="s">
        <v>43</v>
      </c>
      <c r="C74" s="20">
        <v>419569.40999999986</v>
      </c>
    </row>
    <row r="75" spans="2:3" x14ac:dyDescent="0.2">
      <c r="B75" s="27" t="s">
        <v>54</v>
      </c>
      <c r="C75" s="20">
        <v>1193285.3600000001</v>
      </c>
    </row>
    <row r="76" spans="2:3" x14ac:dyDescent="0.2">
      <c r="B76" s="21" t="s">
        <v>3</v>
      </c>
      <c r="C76" s="19">
        <f>SUM(C77:C79)</f>
        <v>2748942.2699999991</v>
      </c>
    </row>
    <row r="77" spans="2:3" x14ac:dyDescent="0.2">
      <c r="B77" s="27" t="s">
        <v>22</v>
      </c>
      <c r="C77" s="20">
        <v>989416.52000000048</v>
      </c>
    </row>
    <row r="78" spans="2:3" x14ac:dyDescent="0.2">
      <c r="B78" s="27" t="s">
        <v>113</v>
      </c>
      <c r="C78" s="20">
        <v>1171272.6299999985</v>
      </c>
    </row>
    <row r="79" spans="2:3" ht="13.5" thickBot="1" x14ac:dyDescent="0.25">
      <c r="B79" s="28" t="s">
        <v>3</v>
      </c>
      <c r="C79" s="29">
        <v>588253.12000000023</v>
      </c>
    </row>
    <row r="80" spans="2:3" ht="13.5" thickBot="1" x14ac:dyDescent="0.25">
      <c r="B80" s="16" t="s">
        <v>9</v>
      </c>
      <c r="C80" s="17">
        <f>+C81+C84+C87+C90+C92+C97+C100</f>
        <v>3108136.5700000008</v>
      </c>
    </row>
    <row r="81" spans="2:3" x14ac:dyDescent="0.2">
      <c r="B81" s="21" t="s">
        <v>38</v>
      </c>
      <c r="C81" s="19">
        <f>+SUM(C82:C83)</f>
        <v>645188.27999999991</v>
      </c>
    </row>
    <row r="82" spans="2:3" x14ac:dyDescent="0.2">
      <c r="B82" s="27" t="s">
        <v>114</v>
      </c>
      <c r="C82" s="20">
        <v>17042.739999999998</v>
      </c>
    </row>
    <row r="83" spans="2:3" x14ac:dyDescent="0.2">
      <c r="B83" s="27" t="s">
        <v>30</v>
      </c>
      <c r="C83" s="20">
        <v>628145.53999999992</v>
      </c>
    </row>
    <row r="84" spans="2:3" x14ac:dyDescent="0.2">
      <c r="B84" s="21" t="s">
        <v>50</v>
      </c>
      <c r="C84" s="19">
        <f>SUM(C85:C86)</f>
        <v>344975.68999999994</v>
      </c>
    </row>
    <row r="85" spans="2:3" x14ac:dyDescent="0.2">
      <c r="B85" s="27" t="s">
        <v>70</v>
      </c>
      <c r="C85" s="20">
        <v>201692.16</v>
      </c>
    </row>
    <row r="86" spans="2:3" x14ac:dyDescent="0.2">
      <c r="B86" s="27" t="s">
        <v>71</v>
      </c>
      <c r="C86" s="20">
        <v>143283.52999999997</v>
      </c>
    </row>
    <row r="87" spans="2:3" x14ac:dyDescent="0.2">
      <c r="B87" s="21" t="s">
        <v>29</v>
      </c>
      <c r="C87" s="19">
        <f>SUM(C88:C89)</f>
        <v>643797.81000000052</v>
      </c>
    </row>
    <row r="88" spans="2:3" x14ac:dyDescent="0.2">
      <c r="B88" s="27" t="s">
        <v>74</v>
      </c>
      <c r="C88" s="20">
        <v>35778.730000000003</v>
      </c>
    </row>
    <row r="89" spans="2:3" x14ac:dyDescent="0.2">
      <c r="B89" s="27" t="s">
        <v>41</v>
      </c>
      <c r="C89" s="20">
        <v>608019.08000000054</v>
      </c>
    </row>
    <row r="90" spans="2:3" x14ac:dyDescent="0.2">
      <c r="B90" s="21" t="s">
        <v>72</v>
      </c>
      <c r="C90" s="19">
        <f>+C91</f>
        <v>452369.25000000035</v>
      </c>
    </row>
    <row r="91" spans="2:3" x14ac:dyDescent="0.2">
      <c r="B91" s="27" t="s">
        <v>73</v>
      </c>
      <c r="C91" s="20">
        <v>452369.25000000035</v>
      </c>
    </row>
    <row r="92" spans="2:3" x14ac:dyDescent="0.2">
      <c r="B92" s="21" t="s">
        <v>10</v>
      </c>
      <c r="C92" s="19">
        <f>SUM(C93:C96)</f>
        <v>431791.32000000007</v>
      </c>
    </row>
    <row r="93" spans="2:3" x14ac:dyDescent="0.2">
      <c r="B93" s="27" t="s">
        <v>115</v>
      </c>
      <c r="C93" s="20">
        <v>28450.11</v>
      </c>
    </row>
    <row r="94" spans="2:3" x14ac:dyDescent="0.2">
      <c r="B94" s="27" t="s">
        <v>10</v>
      </c>
      <c r="C94" s="20">
        <v>252665.74000000008</v>
      </c>
    </row>
    <row r="95" spans="2:3" x14ac:dyDescent="0.2">
      <c r="B95" s="27" t="s">
        <v>116</v>
      </c>
      <c r="C95" s="20">
        <v>10726.609999999999</v>
      </c>
    </row>
    <row r="96" spans="2:3" x14ac:dyDescent="0.2">
      <c r="B96" s="27" t="s">
        <v>44</v>
      </c>
      <c r="C96" s="20">
        <v>139948.86000000002</v>
      </c>
    </row>
    <row r="97" spans="2:3" x14ac:dyDescent="0.2">
      <c r="B97" s="21" t="s">
        <v>11</v>
      </c>
      <c r="C97" s="19">
        <f>SUM(C98:C99)</f>
        <v>69158.69</v>
      </c>
    </row>
    <row r="98" spans="2:3" x14ac:dyDescent="0.2">
      <c r="B98" s="27" t="s">
        <v>118</v>
      </c>
      <c r="C98" s="20">
        <v>46824.77</v>
      </c>
    </row>
    <row r="99" spans="2:3" x14ac:dyDescent="0.2">
      <c r="B99" s="27" t="s">
        <v>119</v>
      </c>
      <c r="C99" s="20">
        <v>22333.920000000002</v>
      </c>
    </row>
    <row r="100" spans="2:3" x14ac:dyDescent="0.2">
      <c r="B100" s="21" t="s">
        <v>12</v>
      </c>
      <c r="C100" s="19">
        <f>SUM(C101:C108)</f>
        <v>520855.53000000009</v>
      </c>
    </row>
    <row r="101" spans="2:3" x14ac:dyDescent="0.2">
      <c r="B101" s="27" t="s">
        <v>90</v>
      </c>
      <c r="C101" s="20">
        <v>88877.92</v>
      </c>
    </row>
    <row r="102" spans="2:3" x14ac:dyDescent="0.2">
      <c r="B102" s="27" t="s">
        <v>120</v>
      </c>
      <c r="C102" s="20">
        <v>21678.14</v>
      </c>
    </row>
    <row r="103" spans="2:3" x14ac:dyDescent="0.2">
      <c r="B103" s="27" t="s">
        <v>121</v>
      </c>
      <c r="C103" s="20">
        <v>23271.840000000004</v>
      </c>
    </row>
    <row r="104" spans="2:3" x14ac:dyDescent="0.2">
      <c r="B104" s="27" t="s">
        <v>122</v>
      </c>
      <c r="C104" s="20">
        <v>85007.660000000018</v>
      </c>
    </row>
    <row r="105" spans="2:3" x14ac:dyDescent="0.2">
      <c r="B105" s="27" t="s">
        <v>123</v>
      </c>
      <c r="C105" s="20">
        <v>2053.34</v>
      </c>
    </row>
    <row r="106" spans="2:3" x14ac:dyDescent="0.2">
      <c r="B106" s="27" t="s">
        <v>40</v>
      </c>
      <c r="C106" s="20">
        <v>22321.78</v>
      </c>
    </row>
    <row r="107" spans="2:3" x14ac:dyDescent="0.2">
      <c r="B107" s="27" t="s">
        <v>12</v>
      </c>
      <c r="C107" s="20">
        <v>209250.90000000005</v>
      </c>
    </row>
    <row r="108" spans="2:3" ht="13.5" thickBot="1" x14ac:dyDescent="0.25">
      <c r="B108" s="27" t="s">
        <v>124</v>
      </c>
      <c r="C108" s="20">
        <v>68393.95</v>
      </c>
    </row>
    <row r="109" spans="2:3" ht="13.5" thickBot="1" x14ac:dyDescent="0.25">
      <c r="B109" s="16" t="s">
        <v>13</v>
      </c>
      <c r="C109" s="17">
        <f>+C110+C112+C118+C120+C124</f>
        <v>3613521.86</v>
      </c>
    </row>
    <row r="110" spans="2:3" x14ac:dyDescent="0.2">
      <c r="B110" s="21" t="s">
        <v>31</v>
      </c>
      <c r="C110" s="19">
        <v>1090276.8899999994</v>
      </c>
    </row>
    <row r="111" spans="2:3" x14ac:dyDescent="0.2">
      <c r="B111" s="27" t="s">
        <v>31</v>
      </c>
      <c r="C111" s="20">
        <v>1090276.8899999994</v>
      </c>
    </row>
    <row r="112" spans="2:3" x14ac:dyDescent="0.2">
      <c r="B112" s="21" t="s">
        <v>14</v>
      </c>
      <c r="C112" s="19">
        <v>1104575.5499999998</v>
      </c>
    </row>
    <row r="113" spans="2:3" x14ac:dyDescent="0.2">
      <c r="B113" s="27" t="s">
        <v>125</v>
      </c>
      <c r="C113" s="20">
        <v>135125.43999999997</v>
      </c>
    </row>
    <row r="114" spans="2:3" x14ac:dyDescent="0.2">
      <c r="B114" s="27" t="s">
        <v>16</v>
      </c>
      <c r="C114" s="20">
        <v>297495.2699999999</v>
      </c>
    </row>
    <row r="115" spans="2:3" x14ac:dyDescent="0.2">
      <c r="B115" s="27" t="s">
        <v>126</v>
      </c>
      <c r="C115" s="20">
        <v>45251.15</v>
      </c>
    </row>
    <row r="116" spans="2:3" x14ac:dyDescent="0.2">
      <c r="B116" s="27" t="s">
        <v>32</v>
      </c>
      <c r="C116" s="20">
        <v>603634.56999999972</v>
      </c>
    </row>
    <row r="117" spans="2:3" x14ac:dyDescent="0.2">
      <c r="B117" s="27" t="s">
        <v>91</v>
      </c>
      <c r="C117" s="20">
        <v>23069.120000000003</v>
      </c>
    </row>
    <row r="118" spans="2:3" x14ac:dyDescent="0.2">
      <c r="B118" s="26" t="s">
        <v>81</v>
      </c>
      <c r="C118" s="19">
        <v>113813.52</v>
      </c>
    </row>
    <row r="119" spans="2:3" x14ac:dyDescent="0.2">
      <c r="B119" s="27" t="s">
        <v>86</v>
      </c>
      <c r="C119" s="20">
        <v>113813.52</v>
      </c>
    </row>
    <row r="120" spans="2:3" x14ac:dyDescent="0.2">
      <c r="B120" s="26" t="s">
        <v>55</v>
      </c>
      <c r="C120" s="19">
        <v>833002.16999999993</v>
      </c>
    </row>
    <row r="121" spans="2:3" x14ac:dyDescent="0.2">
      <c r="B121" s="27" t="s">
        <v>88</v>
      </c>
      <c r="C121" s="20">
        <v>315370.62000000005</v>
      </c>
    </row>
    <row r="122" spans="2:3" x14ac:dyDescent="0.2">
      <c r="B122" s="27" t="s">
        <v>80</v>
      </c>
      <c r="C122" s="20">
        <v>115534.37000000001</v>
      </c>
    </row>
    <row r="123" spans="2:3" x14ac:dyDescent="0.2">
      <c r="B123" s="27" t="s">
        <v>79</v>
      </c>
      <c r="C123" s="20">
        <v>402097.17999999993</v>
      </c>
    </row>
    <row r="124" spans="2:3" x14ac:dyDescent="0.2">
      <c r="B124" s="26" t="s">
        <v>33</v>
      </c>
      <c r="C124" s="19">
        <v>471853.73000000027</v>
      </c>
    </row>
    <row r="125" spans="2:3" ht="13.5" thickBot="1" x14ac:dyDescent="0.25">
      <c r="B125" s="27" t="s">
        <v>34</v>
      </c>
      <c r="C125" s="20">
        <v>471853.73000000027</v>
      </c>
    </row>
    <row r="126" spans="2:3" ht="13.5" thickBot="1" x14ac:dyDescent="0.25">
      <c r="B126" s="16" t="s">
        <v>82</v>
      </c>
      <c r="C126" s="17">
        <v>0</v>
      </c>
    </row>
    <row r="127" spans="2:3" ht="13.5" thickBot="1" x14ac:dyDescent="0.25">
      <c r="B127" s="22" t="s">
        <v>19</v>
      </c>
      <c r="C127" s="5">
        <f>+C12+C36+C52+C80+C109+C126</f>
        <v>38101649.210000008</v>
      </c>
    </row>
    <row r="128" spans="2:3" ht="13.5" thickBot="1" x14ac:dyDescent="0.25">
      <c r="B128" s="23" t="s">
        <v>18</v>
      </c>
      <c r="C128" s="7">
        <v>0</v>
      </c>
    </row>
    <row r="129" spans="2:3" ht="13.5" thickBot="1" x14ac:dyDescent="0.25">
      <c r="B129" s="8" t="s">
        <v>20</v>
      </c>
      <c r="C129" s="6">
        <f>+C127+C128</f>
        <v>38101649.210000008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79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PC</vt:lpstr>
      <vt:lpstr>GL</vt:lpstr>
      <vt:lpstr>FONDO MUTUAL</vt:lpstr>
      <vt:lpstr>FONDO GL</vt:lpstr>
      <vt:lpstr>FONDO GL CDI</vt:lpstr>
      <vt:lpstr>RC</vt:lpstr>
      <vt:lpstr>RC PROVISION</vt:lpstr>
      <vt:lpstr>'FONDO GL'!Área_de_impresión</vt:lpstr>
      <vt:lpstr>'FONDO GL CDI'!Área_de_impresión</vt:lpstr>
      <vt:lpstr>'FONDO MUTUAL'!Área_de_impresión</vt:lpstr>
      <vt:lpstr>GL!Área_de_impresión</vt:lpstr>
      <vt:lpstr>PC!Área_de_impresión</vt:lpstr>
      <vt:lpstr>'RC'!Área_de_impresión</vt:lpstr>
      <vt:lpstr>'RC PROVISION'!Área_de_impresión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PC!Títulos_a_imprimir</vt:lpstr>
      <vt:lpstr>'RC'!Títulos_a_imprimir</vt:lpstr>
      <vt:lpstr>'RC PROVISION'!Títulos_a_imprimir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2019-01-25T00:10:37Z</cp:lastPrinted>
  <dcterms:created xsi:type="dcterms:W3CDTF">2008-10-13T19:04:10Z</dcterms:created>
  <dcterms:modified xsi:type="dcterms:W3CDTF">2019-01-25T01:00:18Z</dcterms:modified>
</cp:coreProperties>
</file>