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trejo\AppData\Local\Microsoft\Windows\INetCache\Content.Outlook\QA4K9W0D\"/>
    </mc:Choice>
  </mc:AlternateContent>
  <bookViews>
    <workbookView xWindow="0" yWindow="285" windowWidth="15195" windowHeight="7755"/>
  </bookViews>
  <sheets>
    <sheet name="PC" sheetId="23" r:id="rId1"/>
    <sheet name="GL" sheetId="32" r:id="rId2"/>
    <sheet name="FONDO GL" sheetId="24" r:id="rId3"/>
    <sheet name="FONDO GL CDI" sheetId="25" r:id="rId4"/>
    <sheet name="FONDO MUTUAL" sheetId="33" r:id="rId5"/>
    <sheet name="RC" sheetId="34" r:id="rId6"/>
  </sheets>
  <externalReferences>
    <externalReference r:id="rId7"/>
  </externalReferences>
  <definedNames>
    <definedName name="_xlnm.Print_Area" localSheetId="2">'FONDO GL'!$B$1:$C$32</definedName>
    <definedName name="_xlnm.Print_Area" localSheetId="3">'FONDO GL CDI'!$B$1:$C$33</definedName>
    <definedName name="_xlnm.Print_Area" localSheetId="4">'FONDO MUTUAL'!$B$1:$C$145</definedName>
    <definedName name="_xlnm.Print_Area" localSheetId="1">GL!$B$1:$C$27</definedName>
    <definedName name="_xlnm.Print_Area" localSheetId="0">PC!$B$1:$C$91</definedName>
    <definedName name="_xlnm.Print_Area" localSheetId="5">'RC'!$B$1:$C$129</definedName>
    <definedName name="FSD" localSheetId="3">'[1]Analitico Garantias Liquidas'!#REF!</definedName>
    <definedName name="FSD" localSheetId="4">'[1]Analitico Garantias Liquidas'!#REF!</definedName>
    <definedName name="FSD" localSheetId="1">'[1]Analitico Garantias Liquidas'!#REF!</definedName>
    <definedName name="FSD" localSheetId="5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4">'[1]Analitico Garantias Liquidas'!#REF!</definedName>
    <definedName name="Mensual_20_Analitico" localSheetId="1">'[1]Analitico Garantias Liquidas'!#REF!</definedName>
    <definedName name="Mensual_20_Analitico" localSheetId="5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0">PC!$1:$11</definedName>
    <definedName name="_xlnm.Print_Titles" localSheetId="5">'RC'!$1:$11</definedName>
  </definedNames>
  <calcPr calcId="162913"/>
</workbook>
</file>

<file path=xl/calcChain.xml><?xml version="1.0" encoding="utf-8"?>
<calcChain xmlns="http://schemas.openxmlformats.org/spreadsheetml/2006/main">
  <c r="C109" i="34" l="1"/>
  <c r="C100" i="34"/>
  <c r="C97" i="34"/>
  <c r="C92" i="34"/>
  <c r="C90" i="34"/>
  <c r="C87" i="34"/>
  <c r="C84" i="34"/>
  <c r="C81" i="34"/>
  <c r="C76" i="34"/>
  <c r="C72" i="34"/>
  <c r="C69" i="34"/>
  <c r="C67" i="34"/>
  <c r="C65" i="34"/>
  <c r="C60" i="34"/>
  <c r="C53" i="34"/>
  <c r="C47" i="34"/>
  <c r="C43" i="34"/>
  <c r="C40" i="34"/>
  <c r="C37" i="34"/>
  <c r="C36" i="34" s="1"/>
  <c r="C34" i="34"/>
  <c r="C32" i="34"/>
  <c r="C26" i="34"/>
  <c r="C20" i="34"/>
  <c r="C17" i="34"/>
  <c r="C15" i="34"/>
  <c r="C13" i="34"/>
  <c r="C12" i="34" s="1"/>
  <c r="C80" i="34" l="1"/>
  <c r="C52" i="34"/>
  <c r="C127" i="34" s="1"/>
  <c r="C129" i="34" s="1"/>
  <c r="C140" i="33"/>
  <c r="C136" i="33"/>
  <c r="C134" i="33"/>
  <c r="C128" i="33"/>
  <c r="C125" i="33" s="1"/>
  <c r="C126" i="33"/>
  <c r="C116" i="33"/>
  <c r="C114" i="33"/>
  <c r="C110" i="33"/>
  <c r="C104" i="33"/>
  <c r="C102" i="33"/>
  <c r="C99" i="33"/>
  <c r="C95" i="33"/>
  <c r="C92" i="33"/>
  <c r="C87" i="33"/>
  <c r="C82" i="33"/>
  <c r="C79" i="33"/>
  <c r="C77" i="33"/>
  <c r="C74" i="33"/>
  <c r="C69" i="33"/>
  <c r="C62" i="33"/>
  <c r="C55" i="33"/>
  <c r="C50" i="33"/>
  <c r="C47" i="33"/>
  <c r="C43" i="33"/>
  <c r="C40" i="33"/>
  <c r="C37" i="33"/>
  <c r="C29" i="33"/>
  <c r="C21" i="33"/>
  <c r="C17" i="33"/>
  <c r="C15" i="33"/>
  <c r="C13" i="33"/>
  <c r="C12" i="33" s="1"/>
  <c r="C86" i="23"/>
  <c r="C83" i="23"/>
  <c r="C78" i="23"/>
  <c r="C76" i="23"/>
  <c r="C71" i="23"/>
  <c r="C69" i="23"/>
  <c r="C66" i="23"/>
  <c r="C63" i="23"/>
  <c r="C60" i="23"/>
  <c r="C59" i="23" s="1"/>
  <c r="C56" i="23"/>
  <c r="C53" i="23"/>
  <c r="C50" i="23"/>
  <c r="C48" i="23"/>
  <c r="C44" i="23"/>
  <c r="C38" i="23"/>
  <c r="C35" i="23"/>
  <c r="C33" i="23"/>
  <c r="C32" i="23" s="1"/>
  <c r="C30" i="23"/>
  <c r="C28" i="23"/>
  <c r="C25" i="23"/>
  <c r="C21" i="23"/>
  <c r="C17" i="23"/>
  <c r="C15" i="23"/>
  <c r="C13" i="23"/>
  <c r="C23" i="32"/>
  <c r="C22" i="32"/>
  <c r="C20" i="32"/>
  <c r="C18" i="32"/>
  <c r="C15" i="32" s="1"/>
  <c r="C16" i="32"/>
  <c r="C13" i="32"/>
  <c r="C12" i="32"/>
  <c r="C91" i="33" l="1"/>
  <c r="C143" i="33" s="1"/>
  <c r="C145" i="33" s="1"/>
  <c r="C61" i="33"/>
  <c r="C42" i="33"/>
  <c r="C12" i="23"/>
  <c r="C89" i="23" s="1"/>
  <c r="C91" i="23" s="1"/>
  <c r="C75" i="23"/>
  <c r="C43" i="23"/>
  <c r="C25" i="32"/>
  <c r="C27" i="32" s="1"/>
  <c r="C28" i="25" l="1"/>
  <c r="C26" i="25"/>
  <c r="C25" i="25" s="1"/>
  <c r="C23" i="25"/>
  <c r="C20" i="25"/>
  <c r="C18" i="25"/>
  <c r="C15" i="25"/>
  <c r="C13" i="25"/>
  <c r="C12" i="25" s="1"/>
  <c r="C28" i="24"/>
  <c r="C26" i="24"/>
  <c r="C23" i="24"/>
  <c r="C20" i="24"/>
  <c r="C18" i="24"/>
  <c r="C15" i="24"/>
  <c r="C12" i="24" s="1"/>
  <c r="C13" i="24"/>
  <c r="C17" i="25" l="1"/>
  <c r="C17" i="24"/>
  <c r="C30" i="24" s="1"/>
  <c r="C22" i="24"/>
  <c r="C31" i="25" l="1"/>
  <c r="C33" i="25" l="1"/>
  <c r="C32" i="24" l="1"/>
</calcChain>
</file>

<file path=xl/sharedStrings.xml><?xml version="1.0" encoding="utf-8"?>
<sst xmlns="http://schemas.openxmlformats.org/spreadsheetml/2006/main" count="421" uniqueCount="134">
  <si>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</si>
  <si>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</si>
  <si>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</si>
  <si>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</si>
  <si>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</si>
  <si>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</si>
  <si>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</si>
  <si>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</si>
  <si>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</si>
  <si>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</si>
  <si>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</si>
  <si>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</si>
  <si>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</si>
  <si>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</si>
  <si>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</si>
  <si>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</si>
  <si>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</si>
  <si>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</si>
  <si>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</si>
  <si>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</si>
  <si>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</si>
  <si>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</si>
  <si>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</si>
  <si>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</si>
  <si>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</si>
  <si>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</si>
  <si>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</si>
  <si>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</si>
  <si>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</si>
  <si>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</si>
  <si>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</si>
  <si>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</si>
  <si>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</si>
  <si>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</si>
  <si>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</si>
  <si>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</si>
  <si>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</si>
  <si>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</si>
  <si>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</si>
  <si>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</si>
  <si>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</si>
  <si>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</si>
  <si>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</si>
  <si>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</si>
  <si>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</si>
  <si>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</si>
  <si>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</si>
  <si>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</si>
  <si>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</si>
  <si>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</si>
  <si>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</si>
  <si>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</si>
  <si>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</si>
  <si>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</si>
  <si>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</si>
  <si>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</si>
  <si>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</si>
  <si>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</si>
  <si>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</si>
  <si>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</si>
  <si>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</si>
  <si>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</si>
  <si>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</si>
  <si>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</si>
  <si>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</si>
  <si>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</si>
  <si>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</si>
  <si>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</si>
  <si>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</si>
  <si>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</si>
  <si>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</si>
  <si>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</si>
  <si>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</si>
  <si>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</si>
  <si>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</si>
  <si>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</si>
  <si>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</si>
  <si>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</si>
  <si>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</si>
  <si>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</si>
  <si>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</si>
  <si>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</si>
  <si>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</si>
  <si>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</si>
  <si>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</si>
  <si>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</si>
  <si>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</si>
  <si>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</si>
  <si>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</si>
  <si>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</si>
  <si>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</si>
  <si>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</si>
  <si>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</si>
  <si>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</si>
  <si>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AUTLAN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</si>
  <si>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</si>
  <si>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</si>
  <si>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</si>
  <si>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</si>
  <si>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</si>
  <si>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</si>
  <si>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</si>
  <si>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</si>
  <si>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</si>
  <si>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</si>
  <si>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</si>
  <si>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</si>
  <si>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</si>
  <si>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</si>
  <si>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</si>
  <si>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</si>
  <si>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</si>
  <si>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</si>
  <si>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</si>
  <si>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</si>
  <si>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</si>
  <si>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</si>
  <si>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</si>
  <si>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</si>
  <si>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</si>
  <si>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</si>
  <si>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</si>
  <si>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</si>
  <si>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</si>
  <si>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</si>
  <si>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</si>
  <si>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</si>
  <si>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</si>
  <si>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</si>
  <si>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</si>
  <si>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GARANTIAS LIQUIDAS CAPITALIZABLES</t>
  </si>
  <si>
    <t>OCTUBRE - DICIEMBRE 2017</t>
  </si>
  <si>
    <t>PROGRAMA DE CAPACITACIÓN PARA PRODUCTORES E INTERMEDIARIOS FINANCIEROS RURALES</t>
  </si>
  <si>
    <t>Monto_Constituído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</si>
</sst>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61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44" fontId="1" fillId="25" borderId="13" xfId="323" applyNumberFormat="1" applyFont="1" applyFill="1" applyBorder="1" applyAlignment="1">
      <alignment horizontal="center" vertic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44" fontId="4" fillId="24" borderId="12" xfId="323" applyNumberFormat="1" applyFont="1" applyFill="1" applyBorder="1" applyAlignment="1">
      <alignment horizontal="center" vertical="center"/>
    </xf>
    <xf numFmtId="44" fontId="4" fillId="25" borderId="13" xfId="323" applyNumberFormat="1" applyFont="1" applyFill="1" applyBorder="1" applyAlignment="1">
      <alignment horizontal="center" vertical="center" wrapText="1"/>
    </xf>
    <xf numFmtId="43" fontId="4" fillId="25" borderId="17" xfId="262" applyFont="1" applyFill="1" applyBorder="1" applyAlignment="1">
      <alignment horizontal="center" vertical="center" wrapText="1"/>
    </xf>
    <xf numFmtId="43" fontId="1" fillId="25" borderId="17" xfId="262" applyFont="1" applyFill="1" applyBorder="1" applyAlignment="1">
      <alignment horizontal="center" vertical="center" wrapText="1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43" fontId="1" fillId="25" borderId="18" xfId="262" applyFont="1" applyFill="1" applyBorder="1" applyAlignment="1">
      <alignment horizontal="center" vertical="center" wrapText="1"/>
    </xf>
    <xf numFmtId="43" fontId="4" fillId="25" borderId="16" xfId="262" applyFont="1" applyFill="1" applyBorder="1" applyAlignment="1">
      <alignment horizontal="center" vertical="center" wrapText="1"/>
    </xf>
    <xf numFmtId="0" fontId="4" fillId="0" borderId="0" xfId="323" applyFont="1" applyBorder="1" applyAlignment="1">
      <alignment horizontal="center" wrapText="1"/>
    </xf>
    <xf numFmtId="44" fontId="4" fillId="24" borderId="12" xfId="0" applyNumberFormat="1" applyFont="1" applyFill="1" applyBorder="1" applyAlignment="1">
      <alignment horizontal="center" vertical="center"/>
    </xf>
    <xf numFmtId="44" fontId="4" fillId="25" borderId="13" xfId="0" applyNumberFormat="1" applyFont="1" applyFill="1" applyBorder="1" applyAlignment="1">
      <alignment horizontal="center" vertical="center" wrapText="1"/>
    </xf>
    <xf numFmtId="0" fontId="25" fillId="0" borderId="0" xfId="323" applyFont="1" applyAlignment="1">
      <alignment horizontal="center" wrapText="1"/>
    </xf>
    <xf numFmtId="0" fontId="25" fillId="0" borderId="0" xfId="323" applyFont="1" applyBorder="1" applyAlignment="1"/>
    <xf numFmtId="43" fontId="1" fillId="25" borderId="21" xfId="262" applyFont="1" applyFill="1" applyBorder="1" applyAlignment="1">
      <alignment horizontal="center" vertical="center" wrapText="1"/>
    </xf>
    <xf numFmtId="0" fontId="4" fillId="25" borderId="13" xfId="323" applyFont="1" applyFill="1" applyBorder="1" applyAlignment="1">
      <alignment vertical="center"/>
    </xf>
    <xf numFmtId="0" fontId="4" fillId="25" borderId="13" xfId="323" applyFont="1" applyFill="1" applyBorder="1" applyAlignment="1">
      <alignment horizontal="left" vertical="center"/>
    </xf>
    <xf numFmtId="0" fontId="1" fillId="25" borderId="15" xfId="323" applyFont="1" applyFill="1" applyBorder="1" applyAlignment="1">
      <alignment horizontal="left" vertical="center"/>
    </xf>
    <xf numFmtId="0" fontId="4" fillId="0" borderId="13" xfId="323" applyFont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vertical="center"/>
    </xf>
    <xf numFmtId="0" fontId="4" fillId="25" borderId="16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right" vertical="center"/>
    </xf>
    <xf numFmtId="0" fontId="4" fillId="25" borderId="17" xfId="0" applyFont="1" applyFill="1" applyBorder="1" applyAlignment="1">
      <alignment horizontal="center" vertical="center"/>
    </xf>
    <xf numFmtId="0" fontId="1" fillId="25" borderId="18" xfId="0" applyFont="1" applyFill="1" applyBorder="1" applyAlignment="1">
      <alignment horizontal="right" vertical="center"/>
    </xf>
    <xf numFmtId="0" fontId="4" fillId="25" borderId="10" xfId="0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right" vertical="center"/>
    </xf>
    <xf numFmtId="0" fontId="4" fillId="25" borderId="11" xfId="0" applyFont="1" applyFill="1" applyBorder="1" applyAlignment="1">
      <alignment horizontal="center" vertical="center"/>
    </xf>
    <xf numFmtId="0" fontId="1" fillId="25" borderId="15" xfId="0" applyFont="1" applyFill="1" applyBorder="1" applyAlignment="1">
      <alignment horizontal="right" vertical="center"/>
    </xf>
    <xf numFmtId="0" fontId="4" fillId="25" borderId="20" xfId="0" applyFont="1" applyFill="1" applyBorder="1" applyAlignment="1">
      <alignment vertical="center"/>
    </xf>
    <xf numFmtId="0" fontId="1" fillId="25" borderId="22" xfId="0" applyFont="1" applyFill="1" applyBorder="1" applyAlignment="1">
      <alignment horizontal="right" vertical="center"/>
    </xf>
    <xf numFmtId="0" fontId="4" fillId="25" borderId="15" xfId="0" applyFont="1" applyFill="1" applyBorder="1" applyAlignment="1">
      <alignment horizontal="left" vertical="center"/>
    </xf>
    <xf numFmtId="0" fontId="1" fillId="25" borderId="15" xfId="0" applyFont="1" applyFill="1" applyBorder="1" applyAlignment="1">
      <alignment horizontal="left" vertical="center"/>
    </xf>
    <xf numFmtId="164" fontId="4" fillId="0" borderId="14" xfId="323" applyNumberFormat="1" applyFont="1" applyBorder="1" applyAlignment="1">
      <alignment vertical="center"/>
    </xf>
    <xf numFmtId="0" fontId="4" fillId="24" borderId="10" xfId="323" applyFont="1" applyFill="1" applyBorder="1" applyAlignment="1">
      <alignment horizontal="center" vertical="center"/>
    </xf>
    <xf numFmtId="0" fontId="4" fillId="25" borderId="16" xfId="323" applyFont="1" applyFill="1" applyBorder="1" applyAlignment="1">
      <alignment horizontal="center" vertical="center"/>
    </xf>
    <xf numFmtId="0" fontId="1" fillId="25" borderId="17" xfId="323" applyFont="1" applyFill="1" applyBorder="1" applyAlignment="1">
      <alignment horizontal="right" vertical="center"/>
    </xf>
    <xf numFmtId="0" fontId="4" fillId="25" borderId="11" xfId="323" applyFont="1" applyFill="1" applyBorder="1" applyAlignment="1">
      <alignment horizontal="center" vertical="center"/>
    </xf>
    <xf numFmtId="0" fontId="1" fillId="25" borderId="11" xfId="323" applyFont="1" applyFill="1" applyBorder="1" applyAlignment="1">
      <alignment horizontal="right" vertical="center"/>
    </xf>
    <xf numFmtId="0" fontId="1" fillId="25" borderId="13" xfId="323" applyFont="1" applyFill="1" applyBorder="1" applyAlignment="1">
      <alignment horizontal="left" vertical="center"/>
    </xf>
    <xf numFmtId="0" fontId="1" fillId="25" borderId="15" xfId="323" applyFont="1" applyFill="1" applyBorder="1" applyAlignment="1">
      <alignment horizontal="right" vertical="center"/>
    </xf>
    <xf numFmtId="0" fontId="4" fillId="25" borderId="10" xfId="323" applyFont="1" applyFill="1" applyBorder="1" applyAlignment="1">
      <alignment horizontal="center" vertical="center"/>
    </xf>
    <xf numFmtId="0" fontId="1" fillId="25" borderId="22" xfId="323" applyFont="1" applyFill="1" applyBorder="1" applyAlignment="1">
      <alignment horizontal="right" vertical="center"/>
    </xf>
    <xf numFmtId="0" fontId="4" fillId="25" borderId="17" xfId="323" applyFont="1" applyFill="1" applyBorder="1" applyAlignment="1">
      <alignment horizontal="center" vertical="center"/>
    </xf>
    <xf numFmtId="0" fontId="4" fillId="0" borderId="0" xfId="323" applyFont="1" applyAlignment="1">
      <alignment horizontal="center"/>
    </xf>
    <xf numFmtId="0" fontId="4" fillId="0" borderId="19" xfId="323" applyFont="1" applyBorder="1" applyAlignment="1">
      <alignment horizontal="left" vertical="top" wrapText="1"/>
    </xf>
    <xf numFmtId="49" fontId="4" fillId="0" borderId="0" xfId="323" applyNumberFormat="1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0" fontId="5" fillId="0" borderId="0" xfId="323" applyFont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</xdr:colOff>
      <xdr:row>0</xdr:row>
      <xdr:rowOff>9525</xdr:rowOff>
    </xdr:from>
    <xdr:to>
      <xdr:col>3</xdr:col>
      <xdr:colOff>0</xdr:colOff>
      <xdr:row>3</xdr:row>
      <xdr:rowOff>109782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4" y="9525"/>
          <a:ext cx="1790701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</xdr:colOff>
      <xdr:row>0</xdr:row>
      <xdr:rowOff>9525</xdr:rowOff>
    </xdr:from>
    <xdr:to>
      <xdr:col>3</xdr:col>
      <xdr:colOff>0</xdr:colOff>
      <xdr:row>3</xdr:row>
      <xdr:rowOff>109782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4" y="9525"/>
          <a:ext cx="1790701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</xdr:colOff>
      <xdr:row>0</xdr:row>
      <xdr:rowOff>9525</xdr:rowOff>
    </xdr:from>
    <xdr:to>
      <xdr:col>3</xdr:col>
      <xdr:colOff>0</xdr:colOff>
      <xdr:row>3</xdr:row>
      <xdr:rowOff>109782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4" y="9525"/>
          <a:ext cx="1790701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</xdr:colOff>
      <xdr:row>0</xdr:row>
      <xdr:rowOff>9525</xdr:rowOff>
    </xdr:from>
    <xdr:to>
      <xdr:col>3</xdr:col>
      <xdr:colOff>0</xdr:colOff>
      <xdr:row>3</xdr:row>
      <xdr:rowOff>109782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4" y="9525"/>
          <a:ext cx="1790701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>
      <selection activeCell="H12" sqref="H1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7"/>
      <c r="D1" s="7"/>
    </row>
    <row r="2" spans="1:4" x14ac:dyDescent="0.2">
      <c r="A2" s="3"/>
      <c r="B2" s="2"/>
      <c r="C2" s="7"/>
      <c r="D2" s="7"/>
    </row>
    <row r="3" spans="1:4" x14ac:dyDescent="0.2">
      <c r="A3" s="3"/>
      <c r="B3" s="2"/>
      <c r="C3" s="7"/>
      <c r="D3" s="7"/>
    </row>
    <row r="4" spans="1:4" x14ac:dyDescent="0.2">
      <c r="A4" s="3"/>
      <c r="B4" s="2"/>
      <c r="C4" s="7"/>
      <c r="D4" s="7"/>
    </row>
    <row r="5" spans="1:4" x14ac:dyDescent="0.2">
      <c r="B5" s="57" t="s">
        <v>87</v>
      </c>
      <c r="C5" s="57"/>
      <c r="D5" s="8"/>
    </row>
    <row r="6" spans="1:4" ht="9.75" customHeight="1" x14ac:dyDescent="0.25">
      <c r="B6" s="9"/>
      <c r="C6" s="9"/>
    </row>
    <row r="7" spans="1:4" x14ac:dyDescent="0.2">
      <c r="B7" s="25" t="s">
        <v>132</v>
      </c>
      <c r="C7" s="25"/>
    </row>
    <row r="8" spans="1:4" ht="9.75" customHeight="1" x14ac:dyDescent="0.2">
      <c r="B8" s="24"/>
      <c r="C8" s="24"/>
    </row>
    <row r="9" spans="1:4" x14ac:dyDescent="0.2">
      <c r="B9" s="58" t="s">
        <v>131</v>
      </c>
      <c r="C9" s="58"/>
    </row>
    <row r="10" spans="1:4" ht="9.75" customHeight="1" thickBot="1" x14ac:dyDescent="0.25">
      <c r="B10" s="56"/>
      <c r="C10" s="56"/>
    </row>
    <row r="11" spans="1:4" ht="13.5" thickBot="1" x14ac:dyDescent="0.25">
      <c r="B11" s="31" t="s">
        <v>0</v>
      </c>
      <c r="C11" s="22" t="s">
        <v>15</v>
      </c>
    </row>
    <row r="12" spans="1:4" ht="13.5" thickBot="1" x14ac:dyDescent="0.25">
      <c r="B12" s="32" t="s">
        <v>37</v>
      </c>
      <c r="C12" s="23">
        <f>SUM(C13,C15,C17,C21,C25,C28,C30)</f>
        <v>5446213.4399999995</v>
      </c>
    </row>
    <row r="13" spans="1:4" x14ac:dyDescent="0.2">
      <c r="B13" s="33" t="s">
        <v>60</v>
      </c>
      <c r="C13" s="14">
        <f>SUM(C14)</f>
        <v>200550</v>
      </c>
    </row>
    <row r="14" spans="1:4" x14ac:dyDescent="0.2">
      <c r="B14" s="34" t="s">
        <v>60</v>
      </c>
      <c r="C14" s="15">
        <v>200550</v>
      </c>
    </row>
    <row r="15" spans="1:4" x14ac:dyDescent="0.2">
      <c r="B15" s="35" t="s">
        <v>83</v>
      </c>
      <c r="C15" s="14">
        <f>SUM(C16)</f>
        <v>239999.2</v>
      </c>
    </row>
    <row r="16" spans="1:4" x14ac:dyDescent="0.2">
      <c r="B16" s="34" t="s">
        <v>83</v>
      </c>
      <c r="C16" s="15">
        <v>239999.2</v>
      </c>
    </row>
    <row r="17" spans="2:3" x14ac:dyDescent="0.2">
      <c r="B17" s="35" t="s">
        <v>1</v>
      </c>
      <c r="C17" s="14">
        <f>SUM(C18:C20)</f>
        <v>1137893.31</v>
      </c>
    </row>
    <row r="18" spans="2:3" x14ac:dyDescent="0.2">
      <c r="B18" s="34" t="s">
        <v>21</v>
      </c>
      <c r="C18" s="15">
        <v>247920</v>
      </c>
    </row>
    <row r="19" spans="2:3" x14ac:dyDescent="0.2">
      <c r="B19" s="34" t="s">
        <v>56</v>
      </c>
      <c r="C19" s="15">
        <v>661615.99</v>
      </c>
    </row>
    <row r="20" spans="2:3" x14ac:dyDescent="0.2">
      <c r="B20" s="34" t="s">
        <v>42</v>
      </c>
      <c r="C20" s="15">
        <v>228357.32</v>
      </c>
    </row>
    <row r="21" spans="2:3" x14ac:dyDescent="0.2">
      <c r="B21" s="35" t="s">
        <v>35</v>
      </c>
      <c r="C21" s="14">
        <f>SUM(C22:C24)</f>
        <v>2837097.88</v>
      </c>
    </row>
    <row r="22" spans="2:3" x14ac:dyDescent="0.2">
      <c r="B22" s="34" t="s">
        <v>95</v>
      </c>
      <c r="C22" s="15">
        <v>399950.48000000004</v>
      </c>
    </row>
    <row r="23" spans="2:3" x14ac:dyDescent="0.2">
      <c r="B23" s="34" t="s">
        <v>58</v>
      </c>
      <c r="C23" s="15">
        <v>237990</v>
      </c>
    </row>
    <row r="24" spans="2:3" x14ac:dyDescent="0.2">
      <c r="B24" s="34" t="s">
        <v>36</v>
      </c>
      <c r="C24" s="15">
        <v>2199157.4</v>
      </c>
    </row>
    <row r="25" spans="2:3" x14ac:dyDescent="0.2">
      <c r="B25" s="35" t="s">
        <v>26</v>
      </c>
      <c r="C25" s="14">
        <f>SUM(C26:C27)</f>
        <v>215546.22000000003</v>
      </c>
    </row>
    <row r="26" spans="2:3" x14ac:dyDescent="0.2">
      <c r="B26" s="34" t="s">
        <v>98</v>
      </c>
      <c r="C26" s="15">
        <v>267167.84000000003</v>
      </c>
    </row>
    <row r="27" spans="2:3" x14ac:dyDescent="0.2">
      <c r="B27" s="34" t="s">
        <v>59</v>
      </c>
      <c r="C27" s="15">
        <v>-51621.619999999995</v>
      </c>
    </row>
    <row r="28" spans="2:3" x14ac:dyDescent="0.2">
      <c r="B28" s="35" t="s">
        <v>27</v>
      </c>
      <c r="C28" s="14">
        <f>SUM(C29:C29)</f>
        <v>209077.47</v>
      </c>
    </row>
    <row r="29" spans="2:3" x14ac:dyDescent="0.2">
      <c r="B29" s="34" t="s">
        <v>102</v>
      </c>
      <c r="C29" s="15">
        <v>209077.47</v>
      </c>
    </row>
    <row r="30" spans="2:3" x14ac:dyDescent="0.2">
      <c r="B30" s="35" t="s">
        <v>2</v>
      </c>
      <c r="C30" s="14">
        <f>SUM(C31)</f>
        <v>606049.36</v>
      </c>
    </row>
    <row r="31" spans="2:3" ht="13.5" thickBot="1" x14ac:dyDescent="0.25">
      <c r="B31" s="36" t="s">
        <v>2</v>
      </c>
      <c r="C31" s="15">
        <v>606049.36</v>
      </c>
    </row>
    <row r="32" spans="2:3" ht="13.5" thickBot="1" x14ac:dyDescent="0.25">
      <c r="B32" s="32" t="s">
        <v>4</v>
      </c>
      <c r="C32" s="23">
        <f>SUM(C33,C35,C38)</f>
        <v>5606166.0299999993</v>
      </c>
    </row>
    <row r="33" spans="2:3" x14ac:dyDescent="0.2">
      <c r="B33" s="37" t="s">
        <v>46</v>
      </c>
      <c r="C33" s="20">
        <f>SUM(C34:C34)</f>
        <v>166031.59</v>
      </c>
    </row>
    <row r="34" spans="2:3" x14ac:dyDescent="0.2">
      <c r="B34" s="38" t="s">
        <v>84</v>
      </c>
      <c r="C34" s="15">
        <v>166031.59</v>
      </c>
    </row>
    <row r="35" spans="2:3" x14ac:dyDescent="0.2">
      <c r="B35" s="39" t="s">
        <v>23</v>
      </c>
      <c r="C35" s="14">
        <f>SUM(C36:C37)</f>
        <v>3872362.3499999996</v>
      </c>
    </row>
    <row r="36" spans="2:3" x14ac:dyDescent="0.2">
      <c r="B36" s="38" t="s">
        <v>24</v>
      </c>
      <c r="C36" s="15">
        <v>801013.05</v>
      </c>
    </row>
    <row r="37" spans="2:3" x14ac:dyDescent="0.2">
      <c r="B37" s="38" t="s">
        <v>25</v>
      </c>
      <c r="C37" s="15">
        <v>3071349.3</v>
      </c>
    </row>
    <row r="38" spans="2:3" x14ac:dyDescent="0.2">
      <c r="B38" s="39" t="s">
        <v>5</v>
      </c>
      <c r="C38" s="14">
        <f>SUM(C39:C42)</f>
        <v>1567772.09</v>
      </c>
    </row>
    <row r="39" spans="2:3" x14ac:dyDescent="0.2">
      <c r="B39" s="38" t="s">
        <v>48</v>
      </c>
      <c r="C39" s="15">
        <v>179977.59</v>
      </c>
    </row>
    <row r="40" spans="2:3" x14ac:dyDescent="0.2">
      <c r="B40" s="38" t="s">
        <v>77</v>
      </c>
      <c r="C40" s="15">
        <v>1137089.79</v>
      </c>
    </row>
    <row r="41" spans="2:3" x14ac:dyDescent="0.2">
      <c r="B41" s="38" t="s">
        <v>85</v>
      </c>
      <c r="C41" s="15">
        <v>220704.71000000002</v>
      </c>
    </row>
    <row r="42" spans="2:3" ht="13.5" thickBot="1" x14ac:dyDescent="0.25">
      <c r="B42" s="40" t="s">
        <v>78</v>
      </c>
      <c r="C42" s="19">
        <v>30000</v>
      </c>
    </row>
    <row r="43" spans="2:3" ht="13.5" thickBot="1" x14ac:dyDescent="0.25">
      <c r="B43" s="41" t="s">
        <v>6</v>
      </c>
      <c r="C43" s="23">
        <f>SUM(C44,C48,C50,C53,C56)</f>
        <v>2689585.5100000002</v>
      </c>
    </row>
    <row r="44" spans="2:3" x14ac:dyDescent="0.2">
      <c r="B44" s="39" t="s">
        <v>7</v>
      </c>
      <c r="C44" s="14">
        <f>SUM(C45:C47)</f>
        <v>1264259.21</v>
      </c>
    </row>
    <row r="45" spans="2:3" x14ac:dyDescent="0.2">
      <c r="B45" s="38" t="s">
        <v>17</v>
      </c>
      <c r="C45" s="15">
        <v>246511.21000000002</v>
      </c>
    </row>
    <row r="46" spans="2:3" x14ac:dyDescent="0.2">
      <c r="B46" s="38" t="s">
        <v>64</v>
      </c>
      <c r="C46" s="15">
        <v>17748</v>
      </c>
    </row>
    <row r="47" spans="2:3" x14ac:dyDescent="0.2">
      <c r="B47" s="38" t="s">
        <v>109</v>
      </c>
      <c r="C47" s="15">
        <v>1000000</v>
      </c>
    </row>
    <row r="48" spans="2:3" x14ac:dyDescent="0.2">
      <c r="B48" s="39" t="s">
        <v>67</v>
      </c>
      <c r="C48" s="14">
        <f>SUM(C49:C49)</f>
        <v>479159.12</v>
      </c>
    </row>
    <row r="49" spans="2:3" x14ac:dyDescent="0.2">
      <c r="B49" s="38" t="s">
        <v>68</v>
      </c>
      <c r="C49" s="15">
        <v>479159.12</v>
      </c>
    </row>
    <row r="50" spans="2:3" x14ac:dyDescent="0.2">
      <c r="B50" s="39" t="s">
        <v>65</v>
      </c>
      <c r="C50" s="14">
        <f>SUM(C51:C52)</f>
        <v>543780.6</v>
      </c>
    </row>
    <row r="51" spans="2:3" x14ac:dyDescent="0.2">
      <c r="B51" s="38" t="s">
        <v>66</v>
      </c>
      <c r="C51" s="15">
        <v>60000</v>
      </c>
    </row>
    <row r="52" spans="2:3" x14ac:dyDescent="0.2">
      <c r="B52" s="38" t="s">
        <v>65</v>
      </c>
      <c r="C52" s="15">
        <v>483780.6</v>
      </c>
    </row>
    <row r="53" spans="2:3" x14ac:dyDescent="0.2">
      <c r="B53" s="39" t="s">
        <v>8</v>
      </c>
      <c r="C53" s="14">
        <f>SUM(C54:C55)</f>
        <v>347506.57999999996</v>
      </c>
    </row>
    <row r="54" spans="2:3" x14ac:dyDescent="0.2">
      <c r="B54" s="38" t="s">
        <v>113</v>
      </c>
      <c r="C54" s="15">
        <v>190100</v>
      </c>
    </row>
    <row r="55" spans="2:3" x14ac:dyDescent="0.2">
      <c r="B55" s="42" t="s">
        <v>43</v>
      </c>
      <c r="C55" s="26">
        <v>157406.57999999999</v>
      </c>
    </row>
    <row r="56" spans="2:3" x14ac:dyDescent="0.2">
      <c r="B56" s="39" t="s">
        <v>3</v>
      </c>
      <c r="C56" s="14">
        <f>SUM(C57:C58)</f>
        <v>54880</v>
      </c>
    </row>
    <row r="57" spans="2:3" x14ac:dyDescent="0.2">
      <c r="B57" s="38" t="s">
        <v>22</v>
      </c>
      <c r="C57" s="15">
        <v>34000</v>
      </c>
    </row>
    <row r="58" spans="2:3" ht="13.5" thickBot="1" x14ac:dyDescent="0.25">
      <c r="B58" s="38" t="s">
        <v>3</v>
      </c>
      <c r="C58" s="15">
        <v>20880</v>
      </c>
    </row>
    <row r="59" spans="2:3" ht="13.5" thickBot="1" x14ac:dyDescent="0.25">
      <c r="B59" s="41" t="s">
        <v>9</v>
      </c>
      <c r="C59" s="23">
        <f>SUM(C60,C63,C66,C69,C71)</f>
        <v>2163648.35</v>
      </c>
    </row>
    <row r="60" spans="2:3" x14ac:dyDescent="0.2">
      <c r="B60" s="39" t="s">
        <v>50</v>
      </c>
      <c r="C60" s="14">
        <f>SUM(C61:C62)</f>
        <v>1197992</v>
      </c>
    </row>
    <row r="61" spans="2:3" x14ac:dyDescent="0.2">
      <c r="B61" s="38" t="s">
        <v>70</v>
      </c>
      <c r="C61" s="15">
        <v>1058000</v>
      </c>
    </row>
    <row r="62" spans="2:3" x14ac:dyDescent="0.2">
      <c r="B62" s="38" t="s">
        <v>71</v>
      </c>
      <c r="C62" s="15">
        <v>139992</v>
      </c>
    </row>
    <row r="63" spans="2:3" x14ac:dyDescent="0.2">
      <c r="B63" s="39" t="s">
        <v>29</v>
      </c>
      <c r="C63" s="14">
        <f>SUM(C64:C65)</f>
        <v>90000</v>
      </c>
    </row>
    <row r="64" spans="2:3" x14ac:dyDescent="0.2">
      <c r="B64" s="38" t="s">
        <v>74</v>
      </c>
      <c r="C64" s="15">
        <v>30000</v>
      </c>
    </row>
    <row r="65" spans="2:3" x14ac:dyDescent="0.2">
      <c r="B65" s="38" t="s">
        <v>41</v>
      </c>
      <c r="C65" s="15">
        <v>60000</v>
      </c>
    </row>
    <row r="66" spans="2:3" x14ac:dyDescent="0.2">
      <c r="B66" s="39" t="s">
        <v>10</v>
      </c>
      <c r="C66" s="14">
        <f>SUM(C67:C68)</f>
        <v>448495.04000000004</v>
      </c>
    </row>
    <row r="67" spans="2:3" x14ac:dyDescent="0.2">
      <c r="B67" s="38" t="s">
        <v>10</v>
      </c>
      <c r="C67" s="15">
        <v>418495.04000000004</v>
      </c>
    </row>
    <row r="68" spans="2:3" x14ac:dyDescent="0.2">
      <c r="B68" s="38" t="s">
        <v>44</v>
      </c>
      <c r="C68" s="15">
        <v>30000</v>
      </c>
    </row>
    <row r="69" spans="2:3" x14ac:dyDescent="0.2">
      <c r="B69" s="39" t="s">
        <v>11</v>
      </c>
      <c r="C69" s="14">
        <f>SUM(C70:C70)</f>
        <v>109461.31</v>
      </c>
    </row>
    <row r="70" spans="2:3" x14ac:dyDescent="0.2">
      <c r="B70" s="38" t="s">
        <v>11</v>
      </c>
      <c r="C70" s="15">
        <v>109461.31</v>
      </c>
    </row>
    <row r="71" spans="2:3" x14ac:dyDescent="0.2">
      <c r="B71" s="39" t="s">
        <v>12</v>
      </c>
      <c r="C71" s="14">
        <f>SUM(C72:C74)</f>
        <v>317700</v>
      </c>
    </row>
    <row r="72" spans="2:3" x14ac:dyDescent="0.2">
      <c r="B72" s="38" t="s">
        <v>121</v>
      </c>
      <c r="C72" s="15">
        <v>30000</v>
      </c>
    </row>
    <row r="73" spans="2:3" x14ac:dyDescent="0.2">
      <c r="B73" s="38" t="s">
        <v>40</v>
      </c>
      <c r="C73" s="15">
        <v>212700</v>
      </c>
    </row>
    <row r="74" spans="2:3" ht="13.5" thickBot="1" x14ac:dyDescent="0.25">
      <c r="B74" s="38" t="s">
        <v>12</v>
      </c>
      <c r="C74" s="15">
        <v>75000</v>
      </c>
    </row>
    <row r="75" spans="2:3" ht="13.5" thickBot="1" x14ac:dyDescent="0.25">
      <c r="B75" s="32" t="s">
        <v>13</v>
      </c>
      <c r="C75" s="23">
        <f>+C76+C78+C83+C86</f>
        <v>3448167.34</v>
      </c>
    </row>
    <row r="76" spans="2:3" x14ac:dyDescent="0.2">
      <c r="B76" s="33" t="s">
        <v>31</v>
      </c>
      <c r="C76" s="14">
        <f>SUM(C77)</f>
        <v>95853.8</v>
      </c>
    </row>
    <row r="77" spans="2:3" x14ac:dyDescent="0.2">
      <c r="B77" s="34" t="s">
        <v>31</v>
      </c>
      <c r="C77" s="15">
        <v>95853.8</v>
      </c>
    </row>
    <row r="78" spans="2:3" x14ac:dyDescent="0.2">
      <c r="B78" s="35" t="s">
        <v>14</v>
      </c>
      <c r="C78" s="14">
        <f>SUM(C79:C82)</f>
        <v>509014.94</v>
      </c>
    </row>
    <row r="79" spans="2:3" x14ac:dyDescent="0.2">
      <c r="B79" s="34" t="s">
        <v>126</v>
      </c>
      <c r="C79" s="15">
        <v>29971.5</v>
      </c>
    </row>
    <row r="80" spans="2:3" x14ac:dyDescent="0.2">
      <c r="B80" s="34" t="s">
        <v>16</v>
      </c>
      <c r="C80" s="15">
        <v>58415</v>
      </c>
    </row>
    <row r="81" spans="2:3" x14ac:dyDescent="0.2">
      <c r="B81" s="34" t="s">
        <v>32</v>
      </c>
      <c r="C81" s="15">
        <v>160028.4</v>
      </c>
    </row>
    <row r="82" spans="2:3" x14ac:dyDescent="0.2">
      <c r="B82" s="34" t="s">
        <v>91</v>
      </c>
      <c r="C82" s="15">
        <v>260600.04</v>
      </c>
    </row>
    <row r="83" spans="2:3" x14ac:dyDescent="0.2">
      <c r="B83" s="35" t="s">
        <v>55</v>
      </c>
      <c r="C83" s="14">
        <f>SUM(C84:C85)</f>
        <v>2876338.6</v>
      </c>
    </row>
    <row r="84" spans="2:3" x14ac:dyDescent="0.2">
      <c r="B84" s="34" t="s">
        <v>88</v>
      </c>
      <c r="C84" s="15">
        <v>2500000</v>
      </c>
    </row>
    <row r="85" spans="2:3" x14ac:dyDescent="0.2">
      <c r="B85" s="34" t="s">
        <v>80</v>
      </c>
      <c r="C85" s="15">
        <v>376338.60000000003</v>
      </c>
    </row>
    <row r="86" spans="2:3" x14ac:dyDescent="0.2">
      <c r="B86" s="35" t="s">
        <v>33</v>
      </c>
      <c r="C86" s="14">
        <f>SUM(C87)</f>
        <v>-33040</v>
      </c>
    </row>
    <row r="87" spans="2:3" ht="13.5" thickBot="1" x14ac:dyDescent="0.25">
      <c r="B87" s="36" t="s">
        <v>34</v>
      </c>
      <c r="C87" s="19">
        <v>-33040</v>
      </c>
    </row>
    <row r="88" spans="2:3" ht="13.5" thickBot="1" x14ac:dyDescent="0.25">
      <c r="B88" s="32" t="s">
        <v>82</v>
      </c>
      <c r="C88" s="5">
        <v>612829.70000000007</v>
      </c>
    </row>
    <row r="89" spans="2:3" ht="13.5" thickBot="1" x14ac:dyDescent="0.25">
      <c r="B89" s="43" t="s">
        <v>19</v>
      </c>
      <c r="C89" s="5">
        <f>SUM(C12,C88,C32,C43,C59,C75)</f>
        <v>19966610.369999997</v>
      </c>
    </row>
    <row r="90" spans="2:3" ht="13.5" thickBot="1" x14ac:dyDescent="0.25">
      <c r="B90" s="44" t="s">
        <v>18</v>
      </c>
      <c r="C90" s="6">
        <v>0</v>
      </c>
    </row>
    <row r="91" spans="2:3" ht="13.5" thickBot="1" x14ac:dyDescent="0.25">
      <c r="B91" s="30" t="s">
        <v>20</v>
      </c>
      <c r="C91" s="45">
        <f>+C89+C90</f>
        <v>19966610.369999997</v>
      </c>
    </row>
  </sheetData>
  <mergeCells count="3">
    <mergeCell ref="B10:C10"/>
    <mergeCell ref="B5:C5"/>
    <mergeCell ref="B9:C9"/>
  </mergeCells>
  <printOptions horizontalCentered="1"/>
  <pageMargins left="0.70866141732283472" right="0.70866141732283472" top="0.78740157480314965" bottom="0.78740157480314965" header="0.31496062992125984" footer="0.31496062992125984"/>
  <pageSetup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33" sqref="B3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7"/>
      <c r="D1" s="7"/>
    </row>
    <row r="2" spans="1:5" x14ac:dyDescent="0.2">
      <c r="A2" s="3"/>
      <c r="B2" s="2"/>
      <c r="C2" s="7"/>
      <c r="D2" s="7"/>
    </row>
    <row r="3" spans="1:5" x14ac:dyDescent="0.2">
      <c r="A3" s="3"/>
      <c r="B3" s="2"/>
      <c r="C3" s="7"/>
      <c r="D3" s="7"/>
    </row>
    <row r="4" spans="1:5" x14ac:dyDescent="0.2">
      <c r="A4" s="3"/>
      <c r="B4" s="2"/>
      <c r="C4" s="7"/>
      <c r="D4" s="7"/>
    </row>
    <row r="5" spans="1:5" x14ac:dyDescent="0.2">
      <c r="B5" s="57" t="s">
        <v>87</v>
      </c>
      <c r="C5" s="57"/>
      <c r="D5" s="8"/>
    </row>
    <row r="6" spans="1:5" ht="12.75" customHeight="1" x14ac:dyDescent="0.25">
      <c r="B6" s="9"/>
      <c r="C6" s="9"/>
    </row>
    <row r="7" spans="1:5" x14ac:dyDescent="0.2">
      <c r="B7" s="59" t="s">
        <v>130</v>
      </c>
      <c r="C7" s="59"/>
      <c r="D7" s="10"/>
    </row>
    <row r="8" spans="1:5" ht="12.75" customHeight="1" x14ac:dyDescent="0.2">
      <c r="B8" s="21"/>
      <c r="C8" s="21"/>
      <c r="D8" s="10"/>
    </row>
    <row r="9" spans="1:5" x14ac:dyDescent="0.2">
      <c r="B9" s="58" t="s">
        <v>131</v>
      </c>
      <c r="C9" s="58"/>
      <c r="D9" s="10"/>
    </row>
    <row r="10" spans="1:5" ht="12.75" customHeight="1" thickBot="1" x14ac:dyDescent="0.25">
      <c r="B10" s="60"/>
      <c r="C10" s="60"/>
    </row>
    <row r="11" spans="1:5" ht="12.75" customHeight="1" thickBot="1" x14ac:dyDescent="0.25">
      <c r="B11" s="46" t="s">
        <v>0</v>
      </c>
      <c r="C11" s="12" t="s">
        <v>15</v>
      </c>
      <c r="E11"/>
    </row>
    <row r="12" spans="1:5" ht="12.75" customHeight="1" thickBot="1" x14ac:dyDescent="0.25">
      <c r="B12" s="27" t="s">
        <v>37</v>
      </c>
      <c r="C12" s="13">
        <f>+C13</f>
        <v>406360</v>
      </c>
      <c r="E12"/>
    </row>
    <row r="13" spans="1:5" x14ac:dyDescent="0.2">
      <c r="B13" s="47" t="s">
        <v>35</v>
      </c>
      <c r="C13" s="14">
        <f>+C14</f>
        <v>406360</v>
      </c>
      <c r="E13"/>
    </row>
    <row r="14" spans="1:5" ht="12.75" customHeight="1" thickBot="1" x14ac:dyDescent="0.25">
      <c r="B14" s="48" t="s">
        <v>96</v>
      </c>
      <c r="C14" s="15">
        <v>406360</v>
      </c>
      <c r="E14"/>
    </row>
    <row r="15" spans="1:5" ht="12.75" customHeight="1" thickBot="1" x14ac:dyDescent="0.25">
      <c r="B15" s="27" t="s">
        <v>6</v>
      </c>
      <c r="C15" s="13">
        <f>+C16+C18+C20</f>
        <v>642788.1</v>
      </c>
      <c r="E15"/>
    </row>
    <row r="16" spans="1:5" x14ac:dyDescent="0.2">
      <c r="B16" s="47" t="s">
        <v>7</v>
      </c>
      <c r="C16" s="14">
        <f>+C17</f>
        <v>115900</v>
      </c>
      <c r="E16"/>
    </row>
    <row r="17" spans="2:5" x14ac:dyDescent="0.2">
      <c r="B17" s="48" t="s">
        <v>17</v>
      </c>
      <c r="C17" s="15">
        <v>115900</v>
      </c>
      <c r="E17"/>
    </row>
    <row r="18" spans="2:5" x14ac:dyDescent="0.2">
      <c r="B18" s="49" t="s">
        <v>67</v>
      </c>
      <c r="C18" s="14">
        <f>+C19</f>
        <v>295888.09999999998</v>
      </c>
      <c r="E18"/>
    </row>
    <row r="19" spans="2:5" x14ac:dyDescent="0.2">
      <c r="B19" s="48" t="s">
        <v>111</v>
      </c>
      <c r="C19" s="15">
        <v>295888.09999999998</v>
      </c>
      <c r="E19"/>
    </row>
    <row r="20" spans="2:5" x14ac:dyDescent="0.2">
      <c r="B20" s="49" t="s">
        <v>65</v>
      </c>
      <c r="C20" s="14">
        <f>+C21</f>
        <v>231000</v>
      </c>
      <c r="E20"/>
    </row>
    <row r="21" spans="2:5" ht="13.5" thickBot="1" x14ac:dyDescent="0.25">
      <c r="B21" s="48" t="s">
        <v>65</v>
      </c>
      <c r="C21" s="15">
        <v>231000</v>
      </c>
      <c r="E21"/>
    </row>
    <row r="22" spans="2:5" ht="12.75" customHeight="1" thickBot="1" x14ac:dyDescent="0.25">
      <c r="B22" s="27" t="s">
        <v>13</v>
      </c>
      <c r="C22" s="13">
        <f>+C23</f>
        <v>1104000</v>
      </c>
      <c r="E22"/>
    </row>
    <row r="23" spans="2:5" x14ac:dyDescent="0.2">
      <c r="B23" s="47" t="s">
        <v>14</v>
      </c>
      <c r="C23" s="14">
        <f>+C24</f>
        <v>1104000</v>
      </c>
      <c r="E23"/>
    </row>
    <row r="24" spans="2:5" ht="12.75" customHeight="1" thickBot="1" x14ac:dyDescent="0.25">
      <c r="B24" s="48" t="s">
        <v>126</v>
      </c>
      <c r="C24" s="15">
        <v>1104000</v>
      </c>
      <c r="E24"/>
    </row>
    <row r="25" spans="2:5" ht="12.75" customHeight="1" thickBot="1" x14ac:dyDescent="0.25">
      <c r="B25" s="28" t="s">
        <v>19</v>
      </c>
      <c r="C25" s="5">
        <f>+C12+C15+C22</f>
        <v>2153148.1</v>
      </c>
      <c r="E25"/>
    </row>
    <row r="26" spans="2:5" ht="12.75" customHeight="1" thickBot="1" x14ac:dyDescent="0.25">
      <c r="B26" s="29" t="s">
        <v>18</v>
      </c>
      <c r="C26" s="16">
        <v>0</v>
      </c>
      <c r="E26"/>
    </row>
    <row r="27" spans="2:5" ht="12.75" customHeight="1" thickBot="1" x14ac:dyDescent="0.25">
      <c r="B27" s="30" t="s">
        <v>20</v>
      </c>
      <c r="C27" s="45">
        <f>+C25+C26</f>
        <v>2153148.1</v>
      </c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7"/>
      <c r="D1" s="7"/>
    </row>
    <row r="2" spans="1:5" x14ac:dyDescent="0.2">
      <c r="A2" s="3"/>
      <c r="B2" s="2"/>
      <c r="C2" s="7"/>
      <c r="D2" s="7"/>
    </row>
    <row r="3" spans="1:5" x14ac:dyDescent="0.2">
      <c r="A3" s="3"/>
      <c r="B3" s="2"/>
      <c r="C3" s="7"/>
      <c r="D3" s="7"/>
    </row>
    <row r="4" spans="1:5" x14ac:dyDescent="0.2">
      <c r="A4" s="3"/>
      <c r="B4" s="4"/>
      <c r="C4" s="17"/>
      <c r="D4" s="17"/>
    </row>
    <row r="5" spans="1:5" x14ac:dyDescent="0.2">
      <c r="B5" s="57" t="s">
        <v>87</v>
      </c>
      <c r="C5" s="57"/>
      <c r="D5" s="18"/>
    </row>
    <row r="6" spans="1:5" ht="12.75" customHeight="1" x14ac:dyDescent="0.25">
      <c r="B6" s="9"/>
      <c r="C6" s="9"/>
    </row>
    <row r="7" spans="1:5" x14ac:dyDescent="0.2">
      <c r="B7" s="59" t="s">
        <v>89</v>
      </c>
      <c r="C7" s="59"/>
    </row>
    <row r="8" spans="1:5" x14ac:dyDescent="0.2">
      <c r="B8" s="11"/>
      <c r="C8" s="11"/>
    </row>
    <row r="9" spans="1:5" x14ac:dyDescent="0.2">
      <c r="B9" s="58" t="s">
        <v>131</v>
      </c>
      <c r="C9" s="58"/>
    </row>
    <row r="10" spans="1:5" ht="12.75" customHeight="1" thickBot="1" x14ac:dyDescent="0.25">
      <c r="B10" s="60"/>
      <c r="C10" s="60"/>
    </row>
    <row r="11" spans="1:5" ht="12.75" customHeight="1" thickBot="1" x14ac:dyDescent="0.25">
      <c r="B11" s="46" t="s">
        <v>0</v>
      </c>
      <c r="C11" s="12" t="s">
        <v>133</v>
      </c>
      <c r="E11"/>
    </row>
    <row r="12" spans="1:5" ht="12.75" customHeight="1" thickBot="1" x14ac:dyDescent="0.25">
      <c r="B12" s="27" t="s">
        <v>4</v>
      </c>
      <c r="C12" s="13">
        <f>+C13+C15</f>
        <v>5857473.4000000004</v>
      </c>
      <c r="E12"/>
    </row>
    <row r="13" spans="1:5" x14ac:dyDescent="0.2">
      <c r="B13" s="49" t="s">
        <v>23</v>
      </c>
      <c r="C13" s="14">
        <f>+C14</f>
        <v>555558.40000000002</v>
      </c>
      <c r="E13"/>
    </row>
    <row r="14" spans="1:5" x14ac:dyDescent="0.2">
      <c r="B14" s="50" t="s">
        <v>25</v>
      </c>
      <c r="C14" s="15">
        <v>555558.40000000002</v>
      </c>
      <c r="E14"/>
    </row>
    <row r="15" spans="1:5" x14ac:dyDescent="0.2">
      <c r="B15" s="49" t="s">
        <v>5</v>
      </c>
      <c r="C15" s="14">
        <f>+C16</f>
        <v>5301915</v>
      </c>
      <c r="E15"/>
    </row>
    <row r="16" spans="1:5" ht="12.75" customHeight="1" thickBot="1" x14ac:dyDescent="0.25">
      <c r="B16" s="50" t="s">
        <v>85</v>
      </c>
      <c r="C16" s="15">
        <v>5301915</v>
      </c>
      <c r="E16"/>
    </row>
    <row r="17" spans="2:5" ht="12.75" customHeight="1" thickBot="1" x14ac:dyDescent="0.25">
      <c r="B17" s="27" t="s">
        <v>9</v>
      </c>
      <c r="C17" s="13">
        <f>+C18+C20</f>
        <v>1915500</v>
      </c>
      <c r="E17"/>
    </row>
    <row r="18" spans="2:5" x14ac:dyDescent="0.2">
      <c r="B18" s="49" t="s">
        <v>38</v>
      </c>
      <c r="C18" s="14">
        <f>+C19</f>
        <v>40500</v>
      </c>
      <c r="E18"/>
    </row>
    <row r="19" spans="2:5" x14ac:dyDescent="0.2">
      <c r="B19" s="50" t="s">
        <v>115</v>
      </c>
      <c r="C19" s="15">
        <v>40500</v>
      </c>
      <c r="E19"/>
    </row>
    <row r="20" spans="2:5" x14ac:dyDescent="0.2">
      <c r="B20" s="49" t="s">
        <v>12</v>
      </c>
      <c r="C20" s="14">
        <f>+C21</f>
        <v>1875000</v>
      </c>
      <c r="E20"/>
    </row>
    <row r="21" spans="2:5" ht="12.75" customHeight="1" thickBot="1" x14ac:dyDescent="0.25">
      <c r="B21" s="50" t="s">
        <v>90</v>
      </c>
      <c r="C21" s="15">
        <v>1875000</v>
      </c>
      <c r="E21"/>
    </row>
    <row r="22" spans="2:5" ht="12.75" customHeight="1" thickBot="1" x14ac:dyDescent="0.25">
      <c r="B22" s="27" t="s">
        <v>13</v>
      </c>
      <c r="C22" s="13">
        <f>+C23+C26+C28</f>
        <v>4759914</v>
      </c>
      <c r="E22"/>
    </row>
    <row r="23" spans="2:5" x14ac:dyDescent="0.2">
      <c r="B23" s="49" t="s">
        <v>14</v>
      </c>
      <c r="C23" s="14">
        <f>+SUM(C24:C25)</f>
        <v>3716664</v>
      </c>
      <c r="E23"/>
    </row>
    <row r="24" spans="2:5" x14ac:dyDescent="0.2">
      <c r="B24" s="50" t="s">
        <v>32</v>
      </c>
      <c r="C24" s="15">
        <v>716664</v>
      </c>
      <c r="E24"/>
    </row>
    <row r="25" spans="2:5" x14ac:dyDescent="0.2">
      <c r="B25" s="50" t="s">
        <v>91</v>
      </c>
      <c r="C25" s="15">
        <v>3000000</v>
      </c>
      <c r="E25"/>
    </row>
    <row r="26" spans="2:5" x14ac:dyDescent="0.2">
      <c r="B26" s="49" t="s">
        <v>81</v>
      </c>
      <c r="C26" s="14">
        <f>+C27</f>
        <v>13250</v>
      </c>
      <c r="E26"/>
    </row>
    <row r="27" spans="2:5" x14ac:dyDescent="0.2">
      <c r="B27" s="50" t="s">
        <v>129</v>
      </c>
      <c r="C27" s="15">
        <v>13250</v>
      </c>
      <c r="E27"/>
    </row>
    <row r="28" spans="2:5" x14ac:dyDescent="0.2">
      <c r="B28" s="49" t="s">
        <v>33</v>
      </c>
      <c r="C28" s="14">
        <f>+C29</f>
        <v>1030000</v>
      </c>
      <c r="E28"/>
    </row>
    <row r="29" spans="2:5" ht="12.75" customHeight="1" thickBot="1" x14ac:dyDescent="0.25">
      <c r="B29" s="50" t="s">
        <v>34</v>
      </c>
      <c r="C29" s="15">
        <v>1030000</v>
      </c>
    </row>
    <row r="30" spans="2:5" ht="12.75" customHeight="1" thickBot="1" x14ac:dyDescent="0.25">
      <c r="B30" s="28" t="s">
        <v>19</v>
      </c>
      <c r="C30" s="5">
        <f>+C12+C17+C22</f>
        <v>12532887.4</v>
      </c>
    </row>
    <row r="31" spans="2:5" ht="12.75" customHeight="1" thickBot="1" x14ac:dyDescent="0.25">
      <c r="B31" s="51" t="s">
        <v>18</v>
      </c>
      <c r="C31" s="6">
        <v>0</v>
      </c>
    </row>
    <row r="32" spans="2:5" ht="12.75" customHeight="1" thickBot="1" x14ac:dyDescent="0.25">
      <c r="B32" s="30" t="s">
        <v>20</v>
      </c>
      <c r="C32" s="45">
        <f>SUM(C30:C31)</f>
        <v>12532887.4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G28" sqref="G28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7"/>
      <c r="D1" s="7"/>
    </row>
    <row r="2" spans="1:4" x14ac:dyDescent="0.2">
      <c r="A2" s="3"/>
      <c r="B2" s="2"/>
      <c r="C2" s="7"/>
      <c r="D2" s="7"/>
    </row>
    <row r="3" spans="1:4" x14ac:dyDescent="0.2">
      <c r="A3" s="3"/>
      <c r="B3" s="2"/>
      <c r="C3" s="7"/>
      <c r="D3" s="7"/>
    </row>
    <row r="4" spans="1:4" x14ac:dyDescent="0.2">
      <c r="A4" s="3"/>
      <c r="B4" s="4"/>
      <c r="C4" s="17"/>
      <c r="D4" s="17"/>
    </row>
    <row r="5" spans="1:4" x14ac:dyDescent="0.2">
      <c r="B5" s="57" t="s">
        <v>87</v>
      </c>
      <c r="C5" s="57"/>
      <c r="D5" s="18"/>
    </row>
    <row r="6" spans="1:4" ht="12.75" customHeight="1" x14ac:dyDescent="0.25">
      <c r="B6" s="9"/>
      <c r="C6" s="9"/>
    </row>
    <row r="7" spans="1:4" x14ac:dyDescent="0.2">
      <c r="B7" s="59" t="s">
        <v>92</v>
      </c>
      <c r="C7" s="59"/>
    </row>
    <row r="8" spans="1:4" x14ac:dyDescent="0.2">
      <c r="B8" s="11"/>
      <c r="C8" s="11"/>
    </row>
    <row r="9" spans="1:4" x14ac:dyDescent="0.2">
      <c r="B9" s="58" t="s">
        <v>131</v>
      </c>
      <c r="C9" s="58"/>
    </row>
    <row r="10" spans="1:4" ht="12.75" customHeight="1" thickBot="1" x14ac:dyDescent="0.25">
      <c r="B10" s="60"/>
      <c r="C10" s="60"/>
    </row>
    <row r="11" spans="1:4" ht="12.75" customHeight="1" thickBot="1" x14ac:dyDescent="0.25">
      <c r="B11" s="46" t="s">
        <v>0</v>
      </c>
      <c r="C11" s="12" t="s">
        <v>133</v>
      </c>
    </row>
    <row r="12" spans="1:4" ht="12.75" customHeight="1" thickBot="1" x14ac:dyDescent="0.25">
      <c r="B12" s="27" t="s">
        <v>37</v>
      </c>
      <c r="C12" s="13">
        <f>+C13+C15</f>
        <v>355600</v>
      </c>
    </row>
    <row r="13" spans="1:4" x14ac:dyDescent="0.2">
      <c r="B13" s="49" t="s">
        <v>26</v>
      </c>
      <c r="C13" s="14">
        <f>+C14</f>
        <v>246000</v>
      </c>
    </row>
    <row r="14" spans="1:4" x14ac:dyDescent="0.2">
      <c r="B14" s="50" t="s">
        <v>39</v>
      </c>
      <c r="C14" s="15">
        <v>246000</v>
      </c>
    </row>
    <row r="15" spans="1:4" x14ac:dyDescent="0.2">
      <c r="B15" s="49" t="s">
        <v>2</v>
      </c>
      <c r="C15" s="14">
        <f>+C16</f>
        <v>109600</v>
      </c>
    </row>
    <row r="16" spans="1:4" ht="12.75" customHeight="1" thickBot="1" x14ac:dyDescent="0.25">
      <c r="B16" s="50" t="s">
        <v>2</v>
      </c>
      <c r="C16" s="15">
        <v>109600</v>
      </c>
    </row>
    <row r="17" spans="2:3" ht="12.75" customHeight="1" thickBot="1" x14ac:dyDescent="0.25">
      <c r="B17" s="27" t="s">
        <v>9</v>
      </c>
      <c r="C17" s="13">
        <f>+C18+C20+C23</f>
        <v>2953122.25</v>
      </c>
    </row>
    <row r="18" spans="2:3" x14ac:dyDescent="0.2">
      <c r="B18" s="49" t="s">
        <v>50</v>
      </c>
      <c r="C18" s="14">
        <f>+C19</f>
        <v>760000</v>
      </c>
    </row>
    <row r="19" spans="2:3" x14ac:dyDescent="0.2">
      <c r="B19" s="50" t="s">
        <v>71</v>
      </c>
      <c r="C19" s="15">
        <v>760000</v>
      </c>
    </row>
    <row r="20" spans="2:3" x14ac:dyDescent="0.2">
      <c r="B20" s="49" t="s">
        <v>10</v>
      </c>
      <c r="C20" s="14">
        <f>SUM(C21:C22)</f>
        <v>2084922.25</v>
      </c>
    </row>
    <row r="21" spans="2:3" x14ac:dyDescent="0.2">
      <c r="B21" s="50" t="s">
        <v>10</v>
      </c>
      <c r="C21" s="15">
        <v>150000</v>
      </c>
    </row>
    <row r="22" spans="2:3" x14ac:dyDescent="0.2">
      <c r="B22" s="50" t="s">
        <v>44</v>
      </c>
      <c r="C22" s="15">
        <v>1934922.25</v>
      </c>
    </row>
    <row r="23" spans="2:3" x14ac:dyDescent="0.2">
      <c r="B23" s="49" t="s">
        <v>12</v>
      </c>
      <c r="C23" s="14">
        <f>+C24</f>
        <v>108200</v>
      </c>
    </row>
    <row r="24" spans="2:3" ht="12.75" customHeight="1" thickBot="1" x14ac:dyDescent="0.25">
      <c r="B24" s="50" t="s">
        <v>123</v>
      </c>
      <c r="C24" s="15">
        <v>108200</v>
      </c>
    </row>
    <row r="25" spans="2:3" ht="12.75" customHeight="1" thickBot="1" x14ac:dyDescent="0.25">
      <c r="B25" s="27" t="s">
        <v>13</v>
      </c>
      <c r="C25" s="13">
        <f>+C26+C28</f>
        <v>1262181.7999999998</v>
      </c>
    </row>
    <row r="26" spans="2:3" x14ac:dyDescent="0.2">
      <c r="B26" s="49" t="s">
        <v>14</v>
      </c>
      <c r="C26" s="14">
        <f>+C27</f>
        <v>655294.6</v>
      </c>
    </row>
    <row r="27" spans="2:3" x14ac:dyDescent="0.2">
      <c r="B27" s="50" t="s">
        <v>126</v>
      </c>
      <c r="C27" s="15">
        <v>655294.6</v>
      </c>
    </row>
    <row r="28" spans="2:3" x14ac:dyDescent="0.2">
      <c r="B28" s="49" t="s">
        <v>55</v>
      </c>
      <c r="C28" s="14">
        <f>+SUM(C29:C30)</f>
        <v>606887.19999999995</v>
      </c>
    </row>
    <row r="29" spans="2:3" x14ac:dyDescent="0.2">
      <c r="B29" s="50" t="s">
        <v>80</v>
      </c>
      <c r="C29" s="15">
        <v>81087.199999999997</v>
      </c>
    </row>
    <row r="30" spans="2:3" ht="12.75" customHeight="1" thickBot="1" x14ac:dyDescent="0.25">
      <c r="B30" s="50" t="s">
        <v>79</v>
      </c>
      <c r="C30" s="15">
        <v>525800</v>
      </c>
    </row>
    <row r="31" spans="2:3" ht="12.75" customHeight="1" thickBot="1" x14ac:dyDescent="0.25">
      <c r="B31" s="28" t="s">
        <v>19</v>
      </c>
      <c r="C31" s="5">
        <f>+C12+C17+C25</f>
        <v>4570904.05</v>
      </c>
    </row>
    <row r="32" spans="2:3" ht="12.75" customHeight="1" thickBot="1" x14ac:dyDescent="0.25">
      <c r="B32" s="51" t="s">
        <v>18</v>
      </c>
      <c r="C32" s="6">
        <v>0</v>
      </c>
    </row>
    <row r="33" spans="2:3" ht="12.75" customHeight="1" thickBot="1" x14ac:dyDescent="0.25">
      <c r="B33" s="30" t="s">
        <v>20</v>
      </c>
      <c r="C33" s="45">
        <f>SUM(C31:C32)</f>
        <v>4570904.05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zoomScaleNormal="100" workbookViewId="0">
      <selection activeCell="B24" sqref="B2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7"/>
      <c r="D1" s="7"/>
    </row>
    <row r="2" spans="1:4" x14ac:dyDescent="0.2">
      <c r="A2" s="3"/>
      <c r="B2" s="2"/>
      <c r="C2" s="7"/>
      <c r="D2" s="7"/>
    </row>
    <row r="3" spans="1:4" x14ac:dyDescent="0.2">
      <c r="A3" s="3"/>
      <c r="B3" s="2"/>
      <c r="C3" s="7"/>
      <c r="D3" s="7"/>
    </row>
    <row r="4" spans="1:4" x14ac:dyDescent="0.2">
      <c r="A4" s="3"/>
      <c r="B4" s="2"/>
      <c r="C4" s="7"/>
      <c r="D4" s="7"/>
    </row>
    <row r="5" spans="1:4" x14ac:dyDescent="0.2">
      <c r="B5" s="57" t="s">
        <v>87</v>
      </c>
      <c r="C5" s="57"/>
      <c r="D5" s="8"/>
    </row>
    <row r="6" spans="1:4" ht="12.75" customHeight="1" x14ac:dyDescent="0.25">
      <c r="B6" s="9"/>
      <c r="C6" s="9"/>
    </row>
    <row r="7" spans="1:4" x14ac:dyDescent="0.2">
      <c r="B7" s="59" t="s">
        <v>93</v>
      </c>
      <c r="C7" s="59"/>
    </row>
    <row r="8" spans="1:4" x14ac:dyDescent="0.2">
      <c r="B8" s="21"/>
      <c r="C8" s="21"/>
    </row>
    <row r="9" spans="1:4" x14ac:dyDescent="0.2">
      <c r="B9" s="58" t="s">
        <v>131</v>
      </c>
      <c r="C9" s="58"/>
    </row>
    <row r="10" spans="1:4" ht="13.5" thickBot="1" x14ac:dyDescent="0.25">
      <c r="B10" s="60"/>
      <c r="C10" s="60"/>
    </row>
    <row r="11" spans="1:4" ht="13.5" thickBot="1" x14ac:dyDescent="0.25">
      <c r="B11" s="46" t="s">
        <v>0</v>
      </c>
      <c r="C11" s="12" t="s">
        <v>133</v>
      </c>
    </row>
    <row r="12" spans="1:4" ht="13.5" thickBot="1" x14ac:dyDescent="0.25">
      <c r="B12" s="27" t="s">
        <v>37</v>
      </c>
      <c r="C12" s="13">
        <f>+C13+C15+C17+C21+C29+C37+C40</f>
        <v>355665026.19432443</v>
      </c>
    </row>
    <row r="13" spans="1:4" x14ac:dyDescent="0.2">
      <c r="B13" s="49" t="s">
        <v>60</v>
      </c>
      <c r="C13" s="14">
        <f>+C14</f>
        <v>15041557.763658645</v>
      </c>
    </row>
    <row r="14" spans="1:4" x14ac:dyDescent="0.2">
      <c r="B14" s="50" t="s">
        <v>60</v>
      </c>
      <c r="C14" s="15">
        <v>15041557.763658645</v>
      </c>
    </row>
    <row r="15" spans="1:4" x14ac:dyDescent="0.2">
      <c r="B15" s="49" t="s">
        <v>83</v>
      </c>
      <c r="C15" s="14">
        <f>+C16</f>
        <v>26037103.048925284</v>
      </c>
    </row>
    <row r="16" spans="1:4" x14ac:dyDescent="0.2">
      <c r="B16" s="50" t="s">
        <v>83</v>
      </c>
      <c r="C16" s="15">
        <v>26037103.048925284</v>
      </c>
    </row>
    <row r="17" spans="2:3" x14ac:dyDescent="0.2">
      <c r="B17" s="49" t="s">
        <v>1</v>
      </c>
      <c r="C17" s="14">
        <f>+SUM(C18:C20)</f>
        <v>47122022.105111517</v>
      </c>
    </row>
    <row r="18" spans="2:3" x14ac:dyDescent="0.2">
      <c r="B18" s="50" t="s">
        <v>21</v>
      </c>
      <c r="C18" s="15">
        <v>13769059.714089157</v>
      </c>
    </row>
    <row r="19" spans="2:3" x14ac:dyDescent="0.2">
      <c r="B19" s="50" t="s">
        <v>56</v>
      </c>
      <c r="C19" s="15">
        <v>20481486.484293398</v>
      </c>
    </row>
    <row r="20" spans="2:3" x14ac:dyDescent="0.2">
      <c r="B20" s="50" t="s">
        <v>42</v>
      </c>
      <c r="C20" s="15">
        <v>12871475.906728961</v>
      </c>
    </row>
    <row r="21" spans="2:3" x14ac:dyDescent="0.2">
      <c r="B21" s="49" t="s">
        <v>35</v>
      </c>
      <c r="C21" s="14">
        <f>+SUM(C22:C28)</f>
        <v>106108057.33383517</v>
      </c>
    </row>
    <row r="22" spans="2:3" x14ac:dyDescent="0.2">
      <c r="B22" s="50" t="s">
        <v>49</v>
      </c>
      <c r="C22" s="15">
        <v>11373545.416831095</v>
      </c>
    </row>
    <row r="23" spans="2:3" x14ac:dyDescent="0.2">
      <c r="B23" s="50" t="s">
        <v>94</v>
      </c>
      <c r="C23" s="15">
        <v>5826322.4928022465</v>
      </c>
    </row>
    <row r="24" spans="2:3" x14ac:dyDescent="0.2">
      <c r="B24" s="50" t="s">
        <v>95</v>
      </c>
      <c r="C24" s="15">
        <v>15630488.694949275</v>
      </c>
    </row>
    <row r="25" spans="2:3" x14ac:dyDescent="0.2">
      <c r="B25" s="50" t="s">
        <v>58</v>
      </c>
      <c r="C25" s="15">
        <v>40543206.059797637</v>
      </c>
    </row>
    <row r="26" spans="2:3" x14ac:dyDescent="0.2">
      <c r="B26" s="50" t="s">
        <v>36</v>
      </c>
      <c r="C26" s="15">
        <v>15559718.581692377</v>
      </c>
    </row>
    <row r="27" spans="2:3" x14ac:dyDescent="0.2">
      <c r="B27" s="50" t="s">
        <v>96</v>
      </c>
      <c r="C27" s="15">
        <v>4853956.0900192503</v>
      </c>
    </row>
    <row r="28" spans="2:3" x14ac:dyDescent="0.2">
      <c r="B28" s="50" t="s">
        <v>57</v>
      </c>
      <c r="C28" s="15">
        <v>12320819.997743282</v>
      </c>
    </row>
    <row r="29" spans="2:3" x14ac:dyDescent="0.2">
      <c r="B29" s="49" t="s">
        <v>26</v>
      </c>
      <c r="C29" s="14">
        <f>+SUM(C30:C36)</f>
        <v>90744560.331678838</v>
      </c>
    </row>
    <row r="30" spans="2:3" x14ac:dyDescent="0.2">
      <c r="B30" s="50" t="s">
        <v>97</v>
      </c>
      <c r="C30" s="15">
        <v>10425513.341532251</v>
      </c>
    </row>
    <row r="31" spans="2:3" x14ac:dyDescent="0.2">
      <c r="B31" s="50" t="s">
        <v>98</v>
      </c>
      <c r="C31" s="15">
        <v>18474417.425779276</v>
      </c>
    </row>
    <row r="32" spans="2:3" x14ac:dyDescent="0.2">
      <c r="B32" s="50" t="s">
        <v>99</v>
      </c>
      <c r="C32" s="15">
        <v>5458814.752375585</v>
      </c>
    </row>
    <row r="33" spans="2:3" x14ac:dyDescent="0.2">
      <c r="B33" s="50" t="s">
        <v>100</v>
      </c>
      <c r="C33" s="15">
        <v>18344254.795081157</v>
      </c>
    </row>
    <row r="34" spans="2:3" x14ac:dyDescent="0.2">
      <c r="B34" s="50" t="s">
        <v>39</v>
      </c>
      <c r="C34" s="15">
        <v>9330623.9014312942</v>
      </c>
    </row>
    <row r="35" spans="2:3" x14ac:dyDescent="0.2">
      <c r="B35" s="50" t="s">
        <v>101</v>
      </c>
      <c r="C35" s="15">
        <v>10484549.852770533</v>
      </c>
    </row>
    <row r="36" spans="2:3" x14ac:dyDescent="0.2">
      <c r="B36" s="50" t="s">
        <v>59</v>
      </c>
      <c r="C36" s="15">
        <v>18226386.262708735</v>
      </c>
    </row>
    <row r="37" spans="2:3" x14ac:dyDescent="0.2">
      <c r="B37" s="49" t="s">
        <v>27</v>
      </c>
      <c r="C37" s="14">
        <f>+SUM(C38:C39)</f>
        <v>41094411.480162397</v>
      </c>
    </row>
    <row r="38" spans="2:3" x14ac:dyDescent="0.2">
      <c r="B38" s="50" t="s">
        <v>28</v>
      </c>
      <c r="C38" s="15">
        <v>16933201.068257239</v>
      </c>
    </row>
    <row r="39" spans="2:3" x14ac:dyDescent="0.2">
      <c r="B39" s="50" t="s">
        <v>102</v>
      </c>
      <c r="C39" s="15">
        <v>24161210.411905155</v>
      </c>
    </row>
    <row r="40" spans="2:3" x14ac:dyDescent="0.2">
      <c r="B40" s="49" t="s">
        <v>2</v>
      </c>
      <c r="C40" s="14">
        <f>+C41</f>
        <v>29517314.130952582</v>
      </c>
    </row>
    <row r="41" spans="2:3" ht="13.5" thickBot="1" x14ac:dyDescent="0.25">
      <c r="B41" s="50" t="s">
        <v>2</v>
      </c>
      <c r="C41" s="15">
        <v>29517314.130952582</v>
      </c>
    </row>
    <row r="42" spans="2:3" ht="13.5" thickBot="1" x14ac:dyDescent="0.25">
      <c r="B42" s="27" t="s">
        <v>4</v>
      </c>
      <c r="C42" s="13">
        <f>+C43+C47+C50+C55</f>
        <v>277231462.24689519</v>
      </c>
    </row>
    <row r="43" spans="2:3" x14ac:dyDescent="0.2">
      <c r="B43" s="49" t="s">
        <v>46</v>
      </c>
      <c r="C43" s="14">
        <f>+SUM(C44:C46)</f>
        <v>31424459.875479765</v>
      </c>
    </row>
    <row r="44" spans="2:3" x14ac:dyDescent="0.2">
      <c r="B44" s="50" t="s">
        <v>103</v>
      </c>
      <c r="C44" s="15">
        <v>8098428.8627813607</v>
      </c>
    </row>
    <row r="45" spans="2:3" x14ac:dyDescent="0.2">
      <c r="B45" s="50" t="s">
        <v>84</v>
      </c>
      <c r="C45" s="15">
        <v>17998981.375190534</v>
      </c>
    </row>
    <row r="46" spans="2:3" x14ac:dyDescent="0.2">
      <c r="B46" s="50" t="s">
        <v>104</v>
      </c>
      <c r="C46" s="15">
        <v>5327049.6375078708</v>
      </c>
    </row>
    <row r="47" spans="2:3" x14ac:dyDescent="0.2">
      <c r="B47" s="49" t="s">
        <v>75</v>
      </c>
      <c r="C47" s="14">
        <f>+SUM(C48:C49)</f>
        <v>14628022.036284111</v>
      </c>
    </row>
    <row r="48" spans="2:3" x14ac:dyDescent="0.2">
      <c r="B48" s="50" t="s">
        <v>105</v>
      </c>
      <c r="C48" s="15">
        <v>7214198.9463211074</v>
      </c>
    </row>
    <row r="49" spans="2:3" x14ac:dyDescent="0.2">
      <c r="B49" s="50" t="s">
        <v>76</v>
      </c>
      <c r="C49" s="15">
        <v>7413823.0899630049</v>
      </c>
    </row>
    <row r="50" spans="2:3" x14ac:dyDescent="0.2">
      <c r="B50" s="49" t="s">
        <v>23</v>
      </c>
      <c r="C50" s="14">
        <f>+SUM(C51:C54)</f>
        <v>110124022.46726817</v>
      </c>
    </row>
    <row r="51" spans="2:3" x14ac:dyDescent="0.2">
      <c r="B51" s="50" t="s">
        <v>24</v>
      </c>
      <c r="C51" s="15">
        <v>58618676.587330654</v>
      </c>
    </row>
    <row r="52" spans="2:3" x14ac:dyDescent="0.2">
      <c r="B52" s="50" t="s">
        <v>45</v>
      </c>
      <c r="C52" s="15">
        <v>17120847.067813091</v>
      </c>
    </row>
    <row r="53" spans="2:3" x14ac:dyDescent="0.2">
      <c r="B53" s="50" t="s">
        <v>25</v>
      </c>
      <c r="C53" s="15">
        <v>26180024.717576757</v>
      </c>
    </row>
    <row r="54" spans="2:3" x14ac:dyDescent="0.2">
      <c r="B54" s="54" t="s">
        <v>106</v>
      </c>
      <c r="C54" s="26">
        <v>8204474.0945476666</v>
      </c>
    </row>
    <row r="55" spans="2:3" x14ac:dyDescent="0.2">
      <c r="B55" s="49" t="s">
        <v>5</v>
      </c>
      <c r="C55" s="14">
        <f>+SUM(C56:C60)</f>
        <v>121054957.86786315</v>
      </c>
    </row>
    <row r="56" spans="2:3" x14ac:dyDescent="0.2">
      <c r="B56" s="50" t="s">
        <v>48</v>
      </c>
      <c r="C56" s="15">
        <v>35765400.381208874</v>
      </c>
    </row>
    <row r="57" spans="2:3" x14ac:dyDescent="0.2">
      <c r="B57" s="50" t="s">
        <v>77</v>
      </c>
      <c r="C57" s="15">
        <v>48349884.853898332</v>
      </c>
    </row>
    <row r="58" spans="2:3" x14ac:dyDescent="0.2">
      <c r="B58" s="50" t="s">
        <v>107</v>
      </c>
      <c r="C58" s="15">
        <v>8280585.0032078978</v>
      </c>
    </row>
    <row r="59" spans="2:3" x14ac:dyDescent="0.2">
      <c r="B59" s="50" t="s">
        <v>85</v>
      </c>
      <c r="C59" s="15">
        <v>21458975.514545538</v>
      </c>
    </row>
    <row r="60" spans="2:3" ht="13.5" thickBot="1" x14ac:dyDescent="0.25">
      <c r="B60" s="52" t="s">
        <v>78</v>
      </c>
      <c r="C60" s="19">
        <v>7200112.1150025195</v>
      </c>
    </row>
    <row r="61" spans="2:3" ht="13.5" thickBot="1" x14ac:dyDescent="0.25">
      <c r="B61" s="27" t="s">
        <v>6</v>
      </c>
      <c r="C61" s="13">
        <f>+C62+C69+C74+C77+C79+C82+C87</f>
        <v>460794308.86197925</v>
      </c>
    </row>
    <row r="62" spans="2:3" x14ac:dyDescent="0.2">
      <c r="B62" s="49" t="s">
        <v>7</v>
      </c>
      <c r="C62" s="14">
        <f>+SUM(C63:C68)</f>
        <v>141602492.34178382</v>
      </c>
    </row>
    <row r="63" spans="2:3" x14ac:dyDescent="0.2">
      <c r="B63" s="50" t="s">
        <v>108</v>
      </c>
      <c r="C63" s="15">
        <v>5810282.9051907416</v>
      </c>
    </row>
    <row r="64" spans="2:3" x14ac:dyDescent="0.2">
      <c r="B64" s="50" t="s">
        <v>7</v>
      </c>
      <c r="C64" s="15">
        <v>33180725.337115489</v>
      </c>
    </row>
    <row r="65" spans="2:3" x14ac:dyDescent="0.2">
      <c r="B65" s="50" t="s">
        <v>17</v>
      </c>
      <c r="C65" s="15">
        <v>48191689.124290809</v>
      </c>
    </row>
    <row r="66" spans="2:3" x14ac:dyDescent="0.2">
      <c r="B66" s="50" t="s">
        <v>63</v>
      </c>
      <c r="C66" s="15">
        <v>31370011.551191974</v>
      </c>
    </row>
    <row r="67" spans="2:3" x14ac:dyDescent="0.2">
      <c r="B67" s="50" t="s">
        <v>64</v>
      </c>
      <c r="C67" s="15">
        <v>14386938.267744794</v>
      </c>
    </row>
    <row r="68" spans="2:3" x14ac:dyDescent="0.2">
      <c r="B68" s="50" t="s">
        <v>109</v>
      </c>
      <c r="C68" s="15">
        <v>8662845.1562500186</v>
      </c>
    </row>
    <row r="69" spans="2:3" x14ac:dyDescent="0.2">
      <c r="B69" s="49" t="s">
        <v>67</v>
      </c>
      <c r="C69" s="14">
        <f>+SUM(C70:C73)</f>
        <v>42597567.910166122</v>
      </c>
    </row>
    <row r="70" spans="2:3" x14ac:dyDescent="0.2">
      <c r="B70" s="50" t="s">
        <v>69</v>
      </c>
      <c r="C70" s="15">
        <v>15153423.470511375</v>
      </c>
    </row>
    <row r="71" spans="2:3" x14ac:dyDescent="0.2">
      <c r="B71" s="50" t="s">
        <v>110</v>
      </c>
      <c r="C71" s="15">
        <v>4844864.8720616046</v>
      </c>
    </row>
    <row r="72" spans="2:3" x14ac:dyDescent="0.2">
      <c r="B72" s="50" t="s">
        <v>111</v>
      </c>
      <c r="C72" s="15">
        <v>13537444.207535056</v>
      </c>
    </row>
    <row r="73" spans="2:3" x14ac:dyDescent="0.2">
      <c r="B73" s="50" t="s">
        <v>68</v>
      </c>
      <c r="C73" s="15">
        <v>9061835.360058086</v>
      </c>
    </row>
    <row r="74" spans="2:3" x14ac:dyDescent="0.2">
      <c r="B74" s="49" t="s">
        <v>52</v>
      </c>
      <c r="C74" s="14">
        <f>+SUM(C75:C76)</f>
        <v>51881702.283757582</v>
      </c>
    </row>
    <row r="75" spans="2:3" x14ac:dyDescent="0.2">
      <c r="B75" s="50" t="s">
        <v>52</v>
      </c>
      <c r="C75" s="15">
        <v>41636935.490383849</v>
      </c>
    </row>
    <row r="76" spans="2:3" x14ac:dyDescent="0.2">
      <c r="B76" s="50" t="s">
        <v>112</v>
      </c>
      <c r="C76" s="15">
        <v>10244766.79337373</v>
      </c>
    </row>
    <row r="77" spans="2:3" x14ac:dyDescent="0.2">
      <c r="B77" s="49" t="s">
        <v>61</v>
      </c>
      <c r="C77" s="14">
        <f>+C78</f>
        <v>60883731.555686496</v>
      </c>
    </row>
    <row r="78" spans="2:3" x14ac:dyDescent="0.2">
      <c r="B78" s="50" t="s">
        <v>62</v>
      </c>
      <c r="C78" s="15">
        <v>60883731.555686496</v>
      </c>
    </row>
    <row r="79" spans="2:3" x14ac:dyDescent="0.2">
      <c r="B79" s="49" t="s">
        <v>65</v>
      </c>
      <c r="C79" s="14">
        <f>+SUM(C80:C81)</f>
        <v>22913271.104031745</v>
      </c>
    </row>
    <row r="80" spans="2:3" x14ac:dyDescent="0.2">
      <c r="B80" s="50" t="s">
        <v>66</v>
      </c>
      <c r="C80" s="15">
        <v>14517483.481978886</v>
      </c>
    </row>
    <row r="81" spans="2:3" x14ac:dyDescent="0.2">
      <c r="B81" s="50" t="s">
        <v>65</v>
      </c>
      <c r="C81" s="15">
        <v>8395787.6220528595</v>
      </c>
    </row>
    <row r="82" spans="2:3" x14ac:dyDescent="0.2">
      <c r="B82" s="49" t="s">
        <v>8</v>
      </c>
      <c r="C82" s="14">
        <f>+SUM(C83:C86)</f>
        <v>106180562.82223359</v>
      </c>
    </row>
    <row r="83" spans="2:3" x14ac:dyDescent="0.2">
      <c r="B83" s="50" t="s">
        <v>113</v>
      </c>
      <c r="C83" s="15">
        <v>21085558.929525491</v>
      </c>
    </row>
    <row r="84" spans="2:3" x14ac:dyDescent="0.2">
      <c r="B84" s="50" t="s">
        <v>53</v>
      </c>
      <c r="C84" s="15">
        <v>40638632.671803795</v>
      </c>
    </row>
    <row r="85" spans="2:3" x14ac:dyDescent="0.2">
      <c r="B85" s="50" t="s">
        <v>43</v>
      </c>
      <c r="C85" s="15">
        <v>13796143.996648127</v>
      </c>
    </row>
    <row r="86" spans="2:3" x14ac:dyDescent="0.2">
      <c r="B86" s="50" t="s">
        <v>54</v>
      </c>
      <c r="C86" s="15">
        <v>30660227.224256165</v>
      </c>
    </row>
    <row r="87" spans="2:3" x14ac:dyDescent="0.2">
      <c r="B87" s="49" t="s">
        <v>3</v>
      </c>
      <c r="C87" s="14">
        <f>+SUM(C88:C90)</f>
        <v>34734980.84431991</v>
      </c>
    </row>
    <row r="88" spans="2:3" x14ac:dyDescent="0.2">
      <c r="B88" s="50" t="s">
        <v>22</v>
      </c>
      <c r="C88" s="15">
        <v>16129802.796799202</v>
      </c>
    </row>
    <row r="89" spans="2:3" x14ac:dyDescent="0.2">
      <c r="B89" s="50" t="s">
        <v>114</v>
      </c>
      <c r="C89" s="15">
        <v>8025442.1808652356</v>
      </c>
    </row>
    <row r="90" spans="2:3" ht="13.5" thickBot="1" x14ac:dyDescent="0.25">
      <c r="B90" s="50" t="s">
        <v>3</v>
      </c>
      <c r="C90" s="15">
        <v>10579735.866655475</v>
      </c>
    </row>
    <row r="91" spans="2:3" ht="13.5" thickBot="1" x14ac:dyDescent="0.25">
      <c r="B91" s="27" t="s">
        <v>9</v>
      </c>
      <c r="C91" s="13">
        <f>+C92+C95+C99+C102+C104+C110+C114+C116</f>
        <v>232091568.72181326</v>
      </c>
    </row>
    <row r="92" spans="2:3" x14ac:dyDescent="0.2">
      <c r="B92" s="53" t="s">
        <v>38</v>
      </c>
      <c r="C92" s="20">
        <f>+SUM(C93:C94)</f>
        <v>23717020.09927886</v>
      </c>
    </row>
    <row r="93" spans="2:3" x14ac:dyDescent="0.2">
      <c r="B93" s="50" t="s">
        <v>115</v>
      </c>
      <c r="C93" s="15">
        <v>13424318.039730504</v>
      </c>
    </row>
    <row r="94" spans="2:3" x14ac:dyDescent="0.2">
      <c r="B94" s="50" t="s">
        <v>30</v>
      </c>
      <c r="C94" s="15">
        <v>10292702.059548354</v>
      </c>
    </row>
    <row r="95" spans="2:3" x14ac:dyDescent="0.2">
      <c r="B95" s="49" t="s">
        <v>50</v>
      </c>
      <c r="C95" s="14">
        <f>+SUM(C96:C98)</f>
        <v>12833248.997794103</v>
      </c>
    </row>
    <row r="96" spans="2:3" x14ac:dyDescent="0.2">
      <c r="B96" s="50" t="s">
        <v>70</v>
      </c>
      <c r="C96" s="15">
        <v>6752422.4684156813</v>
      </c>
    </row>
    <row r="97" spans="2:3" x14ac:dyDescent="0.2">
      <c r="B97" s="50" t="s">
        <v>71</v>
      </c>
      <c r="C97" s="15">
        <v>3327923.7380557428</v>
      </c>
    </row>
    <row r="98" spans="2:3" x14ac:dyDescent="0.2">
      <c r="B98" s="54" t="s">
        <v>51</v>
      </c>
      <c r="C98" s="26">
        <v>2752902.7913226783</v>
      </c>
    </row>
    <row r="99" spans="2:3" x14ac:dyDescent="0.2">
      <c r="B99" s="49" t="s">
        <v>29</v>
      </c>
      <c r="C99" s="14">
        <f>+SUM(C100:C101)</f>
        <v>26339124.208357904</v>
      </c>
    </row>
    <row r="100" spans="2:3" x14ac:dyDescent="0.2">
      <c r="B100" s="50" t="s">
        <v>74</v>
      </c>
      <c r="C100" s="15">
        <v>4201109.0118467426</v>
      </c>
    </row>
    <row r="101" spans="2:3" x14ac:dyDescent="0.2">
      <c r="B101" s="50" t="s">
        <v>41</v>
      </c>
      <c r="C101" s="15">
        <v>22138015.196511161</v>
      </c>
    </row>
    <row r="102" spans="2:3" x14ac:dyDescent="0.2">
      <c r="B102" s="49" t="s">
        <v>72</v>
      </c>
      <c r="C102" s="14">
        <f>+C103</f>
        <v>17693737.797196269</v>
      </c>
    </row>
    <row r="103" spans="2:3" x14ac:dyDescent="0.2">
      <c r="B103" s="50" t="s">
        <v>73</v>
      </c>
      <c r="C103" s="15">
        <v>17693737.797196269</v>
      </c>
    </row>
    <row r="104" spans="2:3" x14ac:dyDescent="0.2">
      <c r="B104" s="49" t="s">
        <v>10</v>
      </c>
      <c r="C104" s="14">
        <f>+SUM(C105:C109)</f>
        <v>35697406.422903895</v>
      </c>
    </row>
    <row r="105" spans="2:3" x14ac:dyDescent="0.2">
      <c r="B105" s="50" t="s">
        <v>116</v>
      </c>
      <c r="C105" s="15">
        <v>4391419.6063725483</v>
      </c>
    </row>
    <row r="106" spans="2:3" x14ac:dyDescent="0.2">
      <c r="B106" s="50" t="s">
        <v>10</v>
      </c>
      <c r="C106" s="15">
        <v>11408301.535089074</v>
      </c>
    </row>
    <row r="107" spans="2:3" x14ac:dyDescent="0.2">
      <c r="B107" s="50" t="s">
        <v>117</v>
      </c>
      <c r="C107" s="15">
        <v>5862298.4203284131</v>
      </c>
    </row>
    <row r="108" spans="2:3" x14ac:dyDescent="0.2">
      <c r="B108" s="50" t="s">
        <v>44</v>
      </c>
      <c r="C108" s="15">
        <v>6185526.1863130443</v>
      </c>
    </row>
    <row r="109" spans="2:3" x14ac:dyDescent="0.2">
      <c r="B109" s="50" t="s">
        <v>118</v>
      </c>
      <c r="C109" s="15">
        <v>7849860.6748008188</v>
      </c>
    </row>
    <row r="110" spans="2:3" x14ac:dyDescent="0.2">
      <c r="B110" s="49" t="s">
        <v>11</v>
      </c>
      <c r="C110" s="14">
        <f>+SUM(C111:C113)</f>
        <v>48864747.878843524</v>
      </c>
    </row>
    <row r="111" spans="2:3" x14ac:dyDescent="0.2">
      <c r="B111" s="50" t="s">
        <v>119</v>
      </c>
      <c r="C111" s="15">
        <v>13343549.243030051</v>
      </c>
    </row>
    <row r="112" spans="2:3" x14ac:dyDescent="0.2">
      <c r="B112" s="50" t="s">
        <v>11</v>
      </c>
      <c r="C112" s="15">
        <v>31068154.601100236</v>
      </c>
    </row>
    <row r="113" spans="2:3" x14ac:dyDescent="0.2">
      <c r="B113" s="50" t="s">
        <v>120</v>
      </c>
      <c r="C113" s="15">
        <v>4453044.0347132394</v>
      </c>
    </row>
    <row r="114" spans="2:3" x14ac:dyDescent="0.2">
      <c r="B114" s="49" t="s">
        <v>47</v>
      </c>
      <c r="C114" s="14">
        <f>+C115</f>
        <v>7452137.016774266</v>
      </c>
    </row>
    <row r="115" spans="2:3" x14ac:dyDescent="0.2">
      <c r="B115" s="50" t="s">
        <v>47</v>
      </c>
      <c r="C115" s="15">
        <v>7452137.016774266</v>
      </c>
    </row>
    <row r="116" spans="2:3" x14ac:dyDescent="0.2">
      <c r="B116" s="49" t="s">
        <v>12</v>
      </c>
      <c r="C116" s="14">
        <f>+SUM(C117:C124)</f>
        <v>59494146.300664447</v>
      </c>
    </row>
    <row r="117" spans="2:3" x14ac:dyDescent="0.2">
      <c r="B117" s="50" t="s">
        <v>90</v>
      </c>
      <c r="C117" s="15">
        <v>12169093.330147602</v>
      </c>
    </row>
    <row r="118" spans="2:3" x14ac:dyDescent="0.2">
      <c r="B118" s="50" t="s">
        <v>121</v>
      </c>
      <c r="C118" s="15">
        <v>8070536.6539084632</v>
      </c>
    </row>
    <row r="119" spans="2:3" x14ac:dyDescent="0.2">
      <c r="B119" s="50" t="s">
        <v>122</v>
      </c>
      <c r="C119" s="15">
        <v>4061013.1098698783</v>
      </c>
    </row>
    <row r="120" spans="2:3" x14ac:dyDescent="0.2">
      <c r="B120" s="50" t="s">
        <v>123</v>
      </c>
      <c r="C120" s="15">
        <v>6650875.4599059327</v>
      </c>
    </row>
    <row r="121" spans="2:3" x14ac:dyDescent="0.2">
      <c r="B121" s="50" t="s">
        <v>124</v>
      </c>
      <c r="C121" s="15">
        <v>12998530.952956649</v>
      </c>
    </row>
    <row r="122" spans="2:3" x14ac:dyDescent="0.2">
      <c r="B122" s="50" t="s">
        <v>40</v>
      </c>
      <c r="C122" s="15">
        <v>6510397.6784968264</v>
      </c>
    </row>
    <row r="123" spans="2:3" x14ac:dyDescent="0.2">
      <c r="B123" s="50" t="s">
        <v>12</v>
      </c>
      <c r="C123" s="15">
        <v>3801332.9232766242</v>
      </c>
    </row>
    <row r="124" spans="2:3" ht="13.5" thickBot="1" x14ac:dyDescent="0.25">
      <c r="B124" s="50" t="s">
        <v>125</v>
      </c>
      <c r="C124" s="15">
        <v>5232366.192102476</v>
      </c>
    </row>
    <row r="125" spans="2:3" ht="13.5" thickBot="1" x14ac:dyDescent="0.25">
      <c r="B125" s="27" t="s">
        <v>13</v>
      </c>
      <c r="C125" s="5">
        <f>+C126+C128+C134+C136+C140</f>
        <v>152619943.39505708</v>
      </c>
    </row>
    <row r="126" spans="2:3" x14ac:dyDescent="0.2">
      <c r="B126" s="49" t="s">
        <v>31</v>
      </c>
      <c r="C126" s="14">
        <f>+C127</f>
        <v>11508054.192607012</v>
      </c>
    </row>
    <row r="127" spans="2:3" x14ac:dyDescent="0.2">
      <c r="B127" s="50" t="s">
        <v>31</v>
      </c>
      <c r="C127" s="15">
        <v>11508054.192607012</v>
      </c>
    </row>
    <row r="128" spans="2:3" x14ac:dyDescent="0.2">
      <c r="B128" s="49" t="s">
        <v>14</v>
      </c>
      <c r="C128" s="14">
        <f>+SUM(C129:C133)</f>
        <v>92860986.810412914</v>
      </c>
    </row>
    <row r="129" spans="2:3" x14ac:dyDescent="0.2">
      <c r="B129" s="50" t="s">
        <v>126</v>
      </c>
      <c r="C129" s="15">
        <v>12254624.327993762</v>
      </c>
    </row>
    <row r="130" spans="2:3" x14ac:dyDescent="0.2">
      <c r="B130" s="50" t="s">
        <v>16</v>
      </c>
      <c r="C130" s="15">
        <v>15598451.235156018</v>
      </c>
    </row>
    <row r="131" spans="2:3" x14ac:dyDescent="0.2">
      <c r="B131" s="50" t="s">
        <v>127</v>
      </c>
      <c r="C131" s="15">
        <v>14510580.747812334</v>
      </c>
    </row>
    <row r="132" spans="2:3" x14ac:dyDescent="0.2">
      <c r="B132" s="50" t="s">
        <v>32</v>
      </c>
      <c r="C132" s="15">
        <v>45654809.017981239</v>
      </c>
    </row>
    <row r="133" spans="2:3" x14ac:dyDescent="0.2">
      <c r="B133" s="50" t="s">
        <v>91</v>
      </c>
      <c r="C133" s="15">
        <v>4842521.4814695679</v>
      </c>
    </row>
    <row r="134" spans="2:3" x14ac:dyDescent="0.2">
      <c r="B134" s="49" t="s">
        <v>81</v>
      </c>
      <c r="C134" s="14">
        <f>+C135</f>
        <v>3746167.4187652464</v>
      </c>
    </row>
    <row r="135" spans="2:3" x14ac:dyDescent="0.2">
      <c r="B135" s="50" t="s">
        <v>86</v>
      </c>
      <c r="C135" s="15">
        <v>3746167.4187652464</v>
      </c>
    </row>
    <row r="136" spans="2:3" x14ac:dyDescent="0.2">
      <c r="B136" s="49" t="s">
        <v>55</v>
      </c>
      <c r="C136" s="14">
        <f>+SUM(C137:C139)</f>
        <v>34179083.592337221</v>
      </c>
    </row>
    <row r="137" spans="2:3" x14ac:dyDescent="0.2">
      <c r="B137" s="50" t="s">
        <v>88</v>
      </c>
      <c r="C137" s="15">
        <v>9503600.6838224418</v>
      </c>
    </row>
    <row r="138" spans="2:3" x14ac:dyDescent="0.2">
      <c r="B138" s="50" t="s">
        <v>80</v>
      </c>
      <c r="C138" s="15">
        <v>8806487.4636771344</v>
      </c>
    </row>
    <row r="139" spans="2:3" x14ac:dyDescent="0.2">
      <c r="B139" s="54" t="s">
        <v>79</v>
      </c>
      <c r="C139" s="26">
        <v>15868995.444837641</v>
      </c>
    </row>
    <row r="140" spans="2:3" x14ac:dyDescent="0.2">
      <c r="B140" s="49" t="s">
        <v>33</v>
      </c>
      <c r="C140" s="14">
        <f>+C141</f>
        <v>10325651.380934678</v>
      </c>
    </row>
    <row r="141" spans="2:3" ht="13.5" thickBot="1" x14ac:dyDescent="0.25">
      <c r="B141" s="50" t="s">
        <v>34</v>
      </c>
      <c r="C141" s="15">
        <v>10325651.380934678</v>
      </c>
    </row>
    <row r="142" spans="2:3" ht="13.5" thickBot="1" x14ac:dyDescent="0.25">
      <c r="B142" s="27" t="s">
        <v>82</v>
      </c>
      <c r="C142" s="5">
        <v>37667831.777073964</v>
      </c>
    </row>
    <row r="143" spans="2:3" ht="13.5" thickBot="1" x14ac:dyDescent="0.25">
      <c r="B143" s="28" t="s">
        <v>19</v>
      </c>
      <c r="C143" s="5">
        <f>+C12+C42+C61+C91+C125+C142</f>
        <v>1516070141.1971431</v>
      </c>
    </row>
    <row r="144" spans="2:3" ht="13.5" thickBot="1" x14ac:dyDescent="0.25">
      <c r="B144" s="51" t="s">
        <v>18</v>
      </c>
      <c r="C144" s="6">
        <v>0</v>
      </c>
    </row>
    <row r="145" spans="2:3" ht="13.5" thickBot="1" x14ac:dyDescent="0.25">
      <c r="B145" s="28" t="s">
        <v>20</v>
      </c>
      <c r="C145" s="45">
        <f>+C143+C144</f>
        <v>1516070141.1971431</v>
      </c>
    </row>
  </sheetData>
  <mergeCells count="4">
    <mergeCell ref="B10:C10"/>
    <mergeCell ref="B5:C5"/>
    <mergeCell ref="B7:C7"/>
    <mergeCell ref="B9:C9"/>
  </mergeCells>
  <printOptions horizontalCentered="1"/>
  <pageMargins left="0.70866141732283472" right="0.70866141732283472" top="0.78740157480314965" bottom="0.78740157480314965" header="0.31496062992125984" footer="0.31496062992125984"/>
  <pageSetup scale="98" orientation="portrait" r:id="rId1"/>
  <headerFooter>
    <oddFooter>&amp;R&amp;P/&amp;N</oddFooter>
  </headerFooter>
  <rowBreaks count="3" manualBreakCount="3">
    <brk id="54" min="1" max="2" man="1"/>
    <brk id="98" min="1" max="2" man="1"/>
    <brk id="139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7"/>
      <c r="D1" s="7"/>
    </row>
    <row r="2" spans="1:4" x14ac:dyDescent="0.2">
      <c r="A2" s="3"/>
      <c r="B2" s="2"/>
      <c r="C2" s="7"/>
      <c r="D2" s="7"/>
    </row>
    <row r="3" spans="1:4" x14ac:dyDescent="0.2">
      <c r="A3" s="3"/>
      <c r="B3" s="2"/>
      <c r="C3" s="7"/>
      <c r="D3" s="7"/>
    </row>
    <row r="4" spans="1:4" x14ac:dyDescent="0.2">
      <c r="A4" s="3"/>
      <c r="B4" s="2"/>
      <c r="C4" s="7"/>
      <c r="D4" s="7"/>
    </row>
    <row r="5" spans="1:4" x14ac:dyDescent="0.2">
      <c r="B5" s="57" t="s">
        <v>87</v>
      </c>
      <c r="C5" s="57"/>
      <c r="D5" s="8"/>
    </row>
    <row r="6" spans="1:4" ht="7.5" customHeight="1" x14ac:dyDescent="0.25">
      <c r="B6" s="9"/>
      <c r="C6" s="9"/>
    </row>
    <row r="7" spans="1:4" x14ac:dyDescent="0.2">
      <c r="B7" s="59" t="s">
        <v>128</v>
      </c>
      <c r="C7" s="59"/>
    </row>
    <row r="8" spans="1:4" ht="6.75" customHeight="1" x14ac:dyDescent="0.2">
      <c r="B8" s="10"/>
      <c r="C8" s="10"/>
    </row>
    <row r="9" spans="1:4" x14ac:dyDescent="0.2">
      <c r="B9" s="58" t="s">
        <v>131</v>
      </c>
      <c r="C9" s="58"/>
    </row>
    <row r="10" spans="1:4" ht="6.75" customHeight="1" thickBot="1" x14ac:dyDescent="0.25">
      <c r="B10" s="60"/>
      <c r="C10" s="60"/>
    </row>
    <row r="11" spans="1:4" ht="13.5" thickBot="1" x14ac:dyDescent="0.25">
      <c r="B11" s="46" t="s">
        <v>0</v>
      </c>
      <c r="C11" s="12" t="s">
        <v>15</v>
      </c>
    </row>
    <row r="12" spans="1:4" ht="13.5" thickBot="1" x14ac:dyDescent="0.25">
      <c r="B12" s="27" t="s">
        <v>37</v>
      </c>
      <c r="C12" s="13">
        <f>+C13+C15+C17+C20+C26+C32+C34</f>
        <v>5629672.9999999991</v>
      </c>
    </row>
    <row r="13" spans="1:4" x14ac:dyDescent="0.2">
      <c r="B13" s="55" t="s">
        <v>60</v>
      </c>
      <c r="C13" s="14">
        <f>+C14</f>
        <v>238585.91999999998</v>
      </c>
    </row>
    <row r="14" spans="1:4" x14ac:dyDescent="0.2">
      <c r="B14" s="50" t="s">
        <v>60</v>
      </c>
      <c r="C14" s="15">
        <v>238585.91999999998</v>
      </c>
    </row>
    <row r="15" spans="1:4" x14ac:dyDescent="0.2">
      <c r="B15" s="55" t="s">
        <v>83</v>
      </c>
      <c r="C15" s="14">
        <f>+C16</f>
        <v>640180.04000000015</v>
      </c>
    </row>
    <row r="16" spans="1:4" x14ac:dyDescent="0.2">
      <c r="B16" s="50" t="s">
        <v>83</v>
      </c>
      <c r="C16" s="15">
        <v>640180.04000000015</v>
      </c>
    </row>
    <row r="17" spans="2:3" x14ac:dyDescent="0.2">
      <c r="B17" s="55" t="s">
        <v>1</v>
      </c>
      <c r="C17" s="14">
        <f>+SUM(C18:C19)</f>
        <v>328877.80000000005</v>
      </c>
    </row>
    <row r="18" spans="2:3" x14ac:dyDescent="0.2">
      <c r="B18" s="50" t="s">
        <v>56</v>
      </c>
      <c r="C18" s="15">
        <v>304292.80000000005</v>
      </c>
    </row>
    <row r="19" spans="2:3" x14ac:dyDescent="0.2">
      <c r="B19" s="50" t="s">
        <v>42</v>
      </c>
      <c r="C19" s="15">
        <v>24585</v>
      </c>
    </row>
    <row r="20" spans="2:3" x14ac:dyDescent="0.2">
      <c r="B20" s="55" t="s">
        <v>35</v>
      </c>
      <c r="C20" s="14">
        <f>SUM(C21:C25)</f>
        <v>2241327.54</v>
      </c>
    </row>
    <row r="21" spans="2:3" x14ac:dyDescent="0.2">
      <c r="B21" s="50" t="s">
        <v>49</v>
      </c>
      <c r="C21" s="15">
        <v>569635.64999999979</v>
      </c>
    </row>
    <row r="22" spans="2:3" x14ac:dyDescent="0.2">
      <c r="B22" s="50" t="s">
        <v>95</v>
      </c>
      <c r="C22" s="15">
        <v>211940.01</v>
      </c>
    </row>
    <row r="23" spans="2:3" x14ac:dyDescent="0.2">
      <c r="B23" s="50" t="s">
        <v>58</v>
      </c>
      <c r="C23" s="15">
        <v>400761.32999999996</v>
      </c>
    </row>
    <row r="24" spans="2:3" x14ac:dyDescent="0.2">
      <c r="B24" s="50" t="s">
        <v>36</v>
      </c>
      <c r="C24" s="15">
        <v>480032.64000000013</v>
      </c>
    </row>
    <row r="25" spans="2:3" x14ac:dyDescent="0.2">
      <c r="B25" s="50" t="s">
        <v>57</v>
      </c>
      <c r="C25" s="15">
        <v>578957.91</v>
      </c>
    </row>
    <row r="26" spans="2:3" x14ac:dyDescent="0.2">
      <c r="B26" s="55" t="s">
        <v>26</v>
      </c>
      <c r="C26" s="14">
        <f>SUM(C27:C31)</f>
        <v>938311.36999999988</v>
      </c>
    </row>
    <row r="27" spans="2:3" x14ac:dyDescent="0.2">
      <c r="B27" s="50" t="s">
        <v>97</v>
      </c>
      <c r="C27" s="15">
        <v>86664.26</v>
      </c>
    </row>
    <row r="28" spans="2:3" x14ac:dyDescent="0.2">
      <c r="B28" s="50" t="s">
        <v>100</v>
      </c>
      <c r="C28" s="15">
        <v>99976.879999999976</v>
      </c>
    </row>
    <row r="29" spans="2:3" x14ac:dyDescent="0.2">
      <c r="B29" s="50" t="s">
        <v>39</v>
      </c>
      <c r="C29" s="15">
        <v>677435.32</v>
      </c>
    </row>
    <row r="30" spans="2:3" x14ac:dyDescent="0.2">
      <c r="B30" s="50" t="s">
        <v>101</v>
      </c>
      <c r="C30" s="15">
        <v>1333.33</v>
      </c>
    </row>
    <row r="31" spans="2:3" x14ac:dyDescent="0.2">
      <c r="B31" s="50" t="s">
        <v>59</v>
      </c>
      <c r="C31" s="15">
        <v>72901.58</v>
      </c>
    </row>
    <row r="32" spans="2:3" x14ac:dyDescent="0.2">
      <c r="B32" s="55" t="s">
        <v>27</v>
      </c>
      <c r="C32" s="14">
        <f>+C33</f>
        <v>534693.85000000009</v>
      </c>
    </row>
    <row r="33" spans="2:3" x14ac:dyDescent="0.2">
      <c r="B33" s="50" t="s">
        <v>102</v>
      </c>
      <c r="C33" s="15">
        <v>534693.85000000009</v>
      </c>
    </row>
    <row r="34" spans="2:3" x14ac:dyDescent="0.2">
      <c r="B34" s="55" t="s">
        <v>2</v>
      </c>
      <c r="C34" s="14">
        <f>+C35</f>
        <v>707696.47999999986</v>
      </c>
    </row>
    <row r="35" spans="2:3" ht="13.5" thickBot="1" x14ac:dyDescent="0.25">
      <c r="B35" s="50" t="s">
        <v>2</v>
      </c>
      <c r="C35" s="15">
        <v>707696.47999999986</v>
      </c>
    </row>
    <row r="36" spans="2:3" ht="13.5" thickBot="1" x14ac:dyDescent="0.25">
      <c r="B36" s="27" t="s">
        <v>4</v>
      </c>
      <c r="C36" s="13">
        <f>+C37+C40+C43+C47</f>
        <v>12832702.930000007</v>
      </c>
    </row>
    <row r="37" spans="2:3" x14ac:dyDescent="0.2">
      <c r="B37" s="47" t="s">
        <v>46</v>
      </c>
      <c r="C37" s="20">
        <f>SUM(C38:C39)</f>
        <v>2352285.4199999995</v>
      </c>
    </row>
    <row r="38" spans="2:3" x14ac:dyDescent="0.2">
      <c r="B38" s="50" t="s">
        <v>103</v>
      </c>
      <c r="C38" s="15">
        <v>11555.55</v>
      </c>
    </row>
    <row r="39" spans="2:3" x14ac:dyDescent="0.2">
      <c r="B39" s="50" t="s">
        <v>84</v>
      </c>
      <c r="C39" s="15">
        <v>2340729.8699999996</v>
      </c>
    </row>
    <row r="40" spans="2:3" x14ac:dyDescent="0.2">
      <c r="B40" s="55" t="s">
        <v>75</v>
      </c>
      <c r="C40" s="14">
        <f>SUM(C41:C42)</f>
        <v>366039.75000000006</v>
      </c>
    </row>
    <row r="41" spans="2:3" x14ac:dyDescent="0.2">
      <c r="B41" s="50" t="s">
        <v>105</v>
      </c>
      <c r="C41" s="15">
        <v>83005.040000000023</v>
      </c>
    </row>
    <row r="42" spans="2:3" x14ac:dyDescent="0.2">
      <c r="B42" s="50" t="s">
        <v>76</v>
      </c>
      <c r="C42" s="15">
        <v>283034.71000000002</v>
      </c>
    </row>
    <row r="43" spans="2:3" x14ac:dyDescent="0.2">
      <c r="B43" s="55" t="s">
        <v>23</v>
      </c>
      <c r="C43" s="14">
        <f>SUM(C44:C46)</f>
        <v>6530974.9600000065</v>
      </c>
    </row>
    <row r="44" spans="2:3" x14ac:dyDescent="0.2">
      <c r="B44" s="50" t="s">
        <v>24</v>
      </c>
      <c r="C44" s="15">
        <v>5615223.5800000066</v>
      </c>
    </row>
    <row r="45" spans="2:3" x14ac:dyDescent="0.2">
      <c r="B45" s="50" t="s">
        <v>45</v>
      </c>
      <c r="C45" s="15">
        <v>530693.57999999984</v>
      </c>
    </row>
    <row r="46" spans="2:3" x14ac:dyDescent="0.2">
      <c r="B46" s="50" t="s">
        <v>25</v>
      </c>
      <c r="C46" s="15">
        <v>385057.8</v>
      </c>
    </row>
    <row r="47" spans="2:3" x14ac:dyDescent="0.2">
      <c r="B47" s="55" t="s">
        <v>5</v>
      </c>
      <c r="C47" s="14">
        <f>SUM(C48:C51)</f>
        <v>3583402.8</v>
      </c>
    </row>
    <row r="48" spans="2:3" x14ac:dyDescent="0.2">
      <c r="B48" s="50" t="s">
        <v>48</v>
      </c>
      <c r="C48" s="15">
        <v>1105057.08</v>
      </c>
    </row>
    <row r="49" spans="2:3" x14ac:dyDescent="0.2">
      <c r="B49" s="50" t="s">
        <v>77</v>
      </c>
      <c r="C49" s="15">
        <v>471168.46000000008</v>
      </c>
    </row>
    <row r="50" spans="2:3" x14ac:dyDescent="0.2">
      <c r="B50" s="50" t="s">
        <v>85</v>
      </c>
      <c r="C50" s="15">
        <v>1542123.7699999998</v>
      </c>
    </row>
    <row r="51" spans="2:3" ht="13.5" thickBot="1" x14ac:dyDescent="0.25">
      <c r="B51" s="52" t="s">
        <v>78</v>
      </c>
      <c r="C51" s="19">
        <v>465053.49000000005</v>
      </c>
    </row>
    <row r="52" spans="2:3" ht="13.5" thickBot="1" x14ac:dyDescent="0.25">
      <c r="B52" s="27" t="s">
        <v>6</v>
      </c>
      <c r="C52" s="13">
        <f>+C53+C60+C65+C67+C69+C72+C76</f>
        <v>12917614.849999998</v>
      </c>
    </row>
    <row r="53" spans="2:3" x14ac:dyDescent="0.2">
      <c r="B53" s="47" t="s">
        <v>7</v>
      </c>
      <c r="C53" s="20">
        <f>SUM(C54:C59)</f>
        <v>4246628.33</v>
      </c>
    </row>
    <row r="54" spans="2:3" x14ac:dyDescent="0.2">
      <c r="B54" s="50" t="s">
        <v>108</v>
      </c>
      <c r="C54" s="15">
        <v>123103.01</v>
      </c>
    </row>
    <row r="55" spans="2:3" x14ac:dyDescent="0.2">
      <c r="B55" s="50" t="s">
        <v>7</v>
      </c>
      <c r="C55" s="15">
        <v>211198.61999999997</v>
      </c>
    </row>
    <row r="56" spans="2:3" x14ac:dyDescent="0.2">
      <c r="B56" s="50" t="s">
        <v>17</v>
      </c>
      <c r="C56" s="15">
        <v>1933437.7100000007</v>
      </c>
    </row>
    <row r="57" spans="2:3" x14ac:dyDescent="0.2">
      <c r="B57" s="50" t="s">
        <v>63</v>
      </c>
      <c r="C57" s="15">
        <v>948117.72</v>
      </c>
    </row>
    <row r="58" spans="2:3" x14ac:dyDescent="0.2">
      <c r="B58" s="50" t="s">
        <v>64</v>
      </c>
      <c r="C58" s="15">
        <v>722656.60999999952</v>
      </c>
    </row>
    <row r="59" spans="2:3" x14ac:dyDescent="0.2">
      <c r="B59" s="54" t="s">
        <v>109</v>
      </c>
      <c r="C59" s="26">
        <v>308114.65999999997</v>
      </c>
    </row>
    <row r="60" spans="2:3" x14ac:dyDescent="0.2">
      <c r="B60" s="55" t="s">
        <v>67</v>
      </c>
      <c r="C60" s="14">
        <f>SUM(C61:C64)</f>
        <v>452700.41000000009</v>
      </c>
    </row>
    <row r="61" spans="2:3" x14ac:dyDescent="0.2">
      <c r="B61" s="50" t="s">
        <v>69</v>
      </c>
      <c r="C61" s="15">
        <v>57012.43</v>
      </c>
    </row>
    <row r="62" spans="2:3" x14ac:dyDescent="0.2">
      <c r="B62" s="50" t="s">
        <v>110</v>
      </c>
      <c r="C62" s="15">
        <v>289791.16000000009</v>
      </c>
    </row>
    <row r="63" spans="2:3" x14ac:dyDescent="0.2">
      <c r="B63" s="50" t="s">
        <v>111</v>
      </c>
      <c r="C63" s="15">
        <v>24521.950000000004</v>
      </c>
    </row>
    <row r="64" spans="2:3" x14ac:dyDescent="0.2">
      <c r="B64" s="50" t="s">
        <v>68</v>
      </c>
      <c r="C64" s="15">
        <v>81374.87</v>
      </c>
    </row>
    <row r="65" spans="2:3" x14ac:dyDescent="0.2">
      <c r="B65" s="55" t="s">
        <v>52</v>
      </c>
      <c r="C65" s="14">
        <f>+C66</f>
        <v>3005902.9999999986</v>
      </c>
    </row>
    <row r="66" spans="2:3" x14ac:dyDescent="0.2">
      <c r="B66" s="50" t="s">
        <v>52</v>
      </c>
      <c r="C66" s="15">
        <v>3005902.9999999986</v>
      </c>
    </row>
    <row r="67" spans="2:3" x14ac:dyDescent="0.2">
      <c r="B67" s="55" t="s">
        <v>61</v>
      </c>
      <c r="C67" s="14">
        <f>+C68</f>
        <v>253833.32999999996</v>
      </c>
    </row>
    <row r="68" spans="2:3" x14ac:dyDescent="0.2">
      <c r="B68" s="50" t="s">
        <v>62</v>
      </c>
      <c r="C68" s="15">
        <v>253833.32999999996</v>
      </c>
    </row>
    <row r="69" spans="2:3" x14ac:dyDescent="0.2">
      <c r="B69" s="55" t="s">
        <v>65</v>
      </c>
      <c r="C69" s="14">
        <f>SUM(C70:C71)</f>
        <v>522777.8600000001</v>
      </c>
    </row>
    <row r="70" spans="2:3" x14ac:dyDescent="0.2">
      <c r="B70" s="50" t="s">
        <v>66</v>
      </c>
      <c r="C70" s="15">
        <v>71553.660000000018</v>
      </c>
    </row>
    <row r="71" spans="2:3" x14ac:dyDescent="0.2">
      <c r="B71" s="50" t="s">
        <v>65</v>
      </c>
      <c r="C71" s="15">
        <v>451224.20000000007</v>
      </c>
    </row>
    <row r="72" spans="2:3" x14ac:dyDescent="0.2">
      <c r="B72" s="55" t="s">
        <v>8</v>
      </c>
      <c r="C72" s="14">
        <f>SUM(C73:C75)</f>
        <v>1686829.65</v>
      </c>
    </row>
    <row r="73" spans="2:3" x14ac:dyDescent="0.2">
      <c r="B73" s="50" t="s">
        <v>113</v>
      </c>
      <c r="C73" s="15">
        <v>73974.880000000005</v>
      </c>
    </row>
    <row r="74" spans="2:3" x14ac:dyDescent="0.2">
      <c r="B74" s="50" t="s">
        <v>43</v>
      </c>
      <c r="C74" s="15">
        <v>419569.40999999986</v>
      </c>
    </row>
    <row r="75" spans="2:3" x14ac:dyDescent="0.2">
      <c r="B75" s="50" t="s">
        <v>54</v>
      </c>
      <c r="C75" s="15">
        <v>1193285.3600000001</v>
      </c>
    </row>
    <row r="76" spans="2:3" x14ac:dyDescent="0.2">
      <c r="B76" s="55" t="s">
        <v>3</v>
      </c>
      <c r="C76" s="14">
        <f>SUM(C77:C79)</f>
        <v>2748942.2699999991</v>
      </c>
    </row>
    <row r="77" spans="2:3" x14ac:dyDescent="0.2">
      <c r="B77" s="50" t="s">
        <v>22</v>
      </c>
      <c r="C77" s="15">
        <v>989416.52000000048</v>
      </c>
    </row>
    <row r="78" spans="2:3" x14ac:dyDescent="0.2">
      <c r="B78" s="50" t="s">
        <v>114</v>
      </c>
      <c r="C78" s="15">
        <v>1171272.6299999985</v>
      </c>
    </row>
    <row r="79" spans="2:3" ht="13.5" thickBot="1" x14ac:dyDescent="0.25">
      <c r="B79" s="52" t="s">
        <v>3</v>
      </c>
      <c r="C79" s="19">
        <v>588253.12000000023</v>
      </c>
    </row>
    <row r="80" spans="2:3" ht="13.5" thickBot="1" x14ac:dyDescent="0.25">
      <c r="B80" s="27" t="s">
        <v>9</v>
      </c>
      <c r="C80" s="13">
        <f>+C81+C84+C87+C90+C92+C97+C100</f>
        <v>3108136.5700000008</v>
      </c>
    </row>
    <row r="81" spans="2:3" x14ac:dyDescent="0.2">
      <c r="B81" s="55" t="s">
        <v>38</v>
      </c>
      <c r="C81" s="14">
        <f>+SUM(C82:C83)</f>
        <v>645188.27999999991</v>
      </c>
    </row>
    <row r="82" spans="2:3" x14ac:dyDescent="0.2">
      <c r="B82" s="50" t="s">
        <v>115</v>
      </c>
      <c r="C82" s="15">
        <v>17042.739999999998</v>
      </c>
    </row>
    <row r="83" spans="2:3" x14ac:dyDescent="0.2">
      <c r="B83" s="50" t="s">
        <v>30</v>
      </c>
      <c r="C83" s="15">
        <v>628145.53999999992</v>
      </c>
    </row>
    <row r="84" spans="2:3" x14ac:dyDescent="0.2">
      <c r="B84" s="55" t="s">
        <v>50</v>
      </c>
      <c r="C84" s="14">
        <f>SUM(C85:C86)</f>
        <v>344975.68999999994</v>
      </c>
    </row>
    <row r="85" spans="2:3" x14ac:dyDescent="0.2">
      <c r="B85" s="50" t="s">
        <v>70</v>
      </c>
      <c r="C85" s="15">
        <v>201692.16</v>
      </c>
    </row>
    <row r="86" spans="2:3" x14ac:dyDescent="0.2">
      <c r="B86" s="50" t="s">
        <v>71</v>
      </c>
      <c r="C86" s="15">
        <v>143283.52999999997</v>
      </c>
    </row>
    <row r="87" spans="2:3" x14ac:dyDescent="0.2">
      <c r="B87" s="55" t="s">
        <v>29</v>
      </c>
      <c r="C87" s="14">
        <f>SUM(C88:C89)</f>
        <v>643797.81000000052</v>
      </c>
    </row>
    <row r="88" spans="2:3" x14ac:dyDescent="0.2">
      <c r="B88" s="50" t="s">
        <v>74</v>
      </c>
      <c r="C88" s="15">
        <v>35778.730000000003</v>
      </c>
    </row>
    <row r="89" spans="2:3" x14ac:dyDescent="0.2">
      <c r="B89" s="50" t="s">
        <v>41</v>
      </c>
      <c r="C89" s="15">
        <v>608019.08000000054</v>
      </c>
    </row>
    <row r="90" spans="2:3" x14ac:dyDescent="0.2">
      <c r="B90" s="55" t="s">
        <v>72</v>
      </c>
      <c r="C90" s="14">
        <f>+C91</f>
        <v>452369.25000000035</v>
      </c>
    </row>
    <row r="91" spans="2:3" x14ac:dyDescent="0.2">
      <c r="B91" s="50" t="s">
        <v>73</v>
      </c>
      <c r="C91" s="15">
        <v>452369.25000000035</v>
      </c>
    </row>
    <row r="92" spans="2:3" x14ac:dyDescent="0.2">
      <c r="B92" s="55" t="s">
        <v>10</v>
      </c>
      <c r="C92" s="14">
        <f>SUM(C93:C96)</f>
        <v>431791.32000000007</v>
      </c>
    </row>
    <row r="93" spans="2:3" x14ac:dyDescent="0.2">
      <c r="B93" s="50" t="s">
        <v>116</v>
      </c>
      <c r="C93" s="15">
        <v>28450.11</v>
      </c>
    </row>
    <row r="94" spans="2:3" x14ac:dyDescent="0.2">
      <c r="B94" s="50" t="s">
        <v>10</v>
      </c>
      <c r="C94" s="15">
        <v>252665.74000000008</v>
      </c>
    </row>
    <row r="95" spans="2:3" x14ac:dyDescent="0.2">
      <c r="B95" s="50" t="s">
        <v>117</v>
      </c>
      <c r="C95" s="15">
        <v>10726.609999999999</v>
      </c>
    </row>
    <row r="96" spans="2:3" x14ac:dyDescent="0.2">
      <c r="B96" s="50" t="s">
        <v>44</v>
      </c>
      <c r="C96" s="15">
        <v>139948.86000000002</v>
      </c>
    </row>
    <row r="97" spans="2:3" x14ac:dyDescent="0.2">
      <c r="B97" s="55" t="s">
        <v>11</v>
      </c>
      <c r="C97" s="14">
        <f>SUM(C98:C99)</f>
        <v>69158.69</v>
      </c>
    </row>
    <row r="98" spans="2:3" x14ac:dyDescent="0.2">
      <c r="B98" s="50" t="s">
        <v>119</v>
      </c>
      <c r="C98" s="15">
        <v>46824.77</v>
      </c>
    </row>
    <row r="99" spans="2:3" x14ac:dyDescent="0.2">
      <c r="B99" s="50" t="s">
        <v>120</v>
      </c>
      <c r="C99" s="15">
        <v>22333.920000000002</v>
      </c>
    </row>
    <row r="100" spans="2:3" x14ac:dyDescent="0.2">
      <c r="B100" s="55" t="s">
        <v>12</v>
      </c>
      <c r="C100" s="14">
        <f>SUM(C101:C108)</f>
        <v>520855.53000000009</v>
      </c>
    </row>
    <row r="101" spans="2:3" x14ac:dyDescent="0.2">
      <c r="B101" s="50" t="s">
        <v>90</v>
      </c>
      <c r="C101" s="15">
        <v>88877.92</v>
      </c>
    </row>
    <row r="102" spans="2:3" x14ac:dyDescent="0.2">
      <c r="B102" s="50" t="s">
        <v>121</v>
      </c>
      <c r="C102" s="15">
        <v>21678.14</v>
      </c>
    </row>
    <row r="103" spans="2:3" x14ac:dyDescent="0.2">
      <c r="B103" s="50" t="s">
        <v>122</v>
      </c>
      <c r="C103" s="15">
        <v>23271.840000000004</v>
      </c>
    </row>
    <row r="104" spans="2:3" x14ac:dyDescent="0.2">
      <c r="B104" s="50" t="s">
        <v>123</v>
      </c>
      <c r="C104" s="15">
        <v>85007.660000000018</v>
      </c>
    </row>
    <row r="105" spans="2:3" x14ac:dyDescent="0.2">
      <c r="B105" s="50" t="s">
        <v>124</v>
      </c>
      <c r="C105" s="15">
        <v>2053.34</v>
      </c>
    </row>
    <row r="106" spans="2:3" x14ac:dyDescent="0.2">
      <c r="B106" s="50" t="s">
        <v>40</v>
      </c>
      <c r="C106" s="15">
        <v>22321.78</v>
      </c>
    </row>
    <row r="107" spans="2:3" x14ac:dyDescent="0.2">
      <c r="B107" s="50" t="s">
        <v>12</v>
      </c>
      <c r="C107" s="15">
        <v>209250.90000000005</v>
      </c>
    </row>
    <row r="108" spans="2:3" ht="13.5" thickBot="1" x14ac:dyDescent="0.25">
      <c r="B108" s="52" t="s">
        <v>125</v>
      </c>
      <c r="C108" s="19">
        <v>68393.95</v>
      </c>
    </row>
    <row r="109" spans="2:3" ht="13.5" thickBot="1" x14ac:dyDescent="0.25">
      <c r="B109" s="27" t="s">
        <v>13</v>
      </c>
      <c r="C109" s="13">
        <f>+C110+C112+C118+C120+C124</f>
        <v>3613521.86</v>
      </c>
    </row>
    <row r="110" spans="2:3" x14ac:dyDescent="0.2">
      <c r="B110" s="55" t="s">
        <v>31</v>
      </c>
      <c r="C110" s="14">
        <v>1090276.8899999994</v>
      </c>
    </row>
    <row r="111" spans="2:3" x14ac:dyDescent="0.2">
      <c r="B111" s="50" t="s">
        <v>31</v>
      </c>
      <c r="C111" s="15">
        <v>1090276.8899999994</v>
      </c>
    </row>
    <row r="112" spans="2:3" x14ac:dyDescent="0.2">
      <c r="B112" s="55" t="s">
        <v>14</v>
      </c>
      <c r="C112" s="14">
        <v>1104575.5499999998</v>
      </c>
    </row>
    <row r="113" spans="2:3" x14ac:dyDescent="0.2">
      <c r="B113" s="50" t="s">
        <v>126</v>
      </c>
      <c r="C113" s="15">
        <v>135125.43999999997</v>
      </c>
    </row>
    <row r="114" spans="2:3" x14ac:dyDescent="0.2">
      <c r="B114" s="50" t="s">
        <v>16</v>
      </c>
      <c r="C114" s="15">
        <v>297495.2699999999</v>
      </c>
    </row>
    <row r="115" spans="2:3" x14ac:dyDescent="0.2">
      <c r="B115" s="50" t="s">
        <v>127</v>
      </c>
      <c r="C115" s="15">
        <v>45251.15</v>
      </c>
    </row>
    <row r="116" spans="2:3" x14ac:dyDescent="0.2">
      <c r="B116" s="50" t="s">
        <v>32</v>
      </c>
      <c r="C116" s="15">
        <v>603634.56999999972</v>
      </c>
    </row>
    <row r="117" spans="2:3" x14ac:dyDescent="0.2">
      <c r="B117" s="50" t="s">
        <v>91</v>
      </c>
      <c r="C117" s="15">
        <v>23069.120000000003</v>
      </c>
    </row>
    <row r="118" spans="2:3" x14ac:dyDescent="0.2">
      <c r="B118" s="49" t="s">
        <v>81</v>
      </c>
      <c r="C118" s="14">
        <v>113813.52</v>
      </c>
    </row>
    <row r="119" spans="2:3" x14ac:dyDescent="0.2">
      <c r="B119" s="50" t="s">
        <v>86</v>
      </c>
      <c r="C119" s="15">
        <v>113813.52</v>
      </c>
    </row>
    <row r="120" spans="2:3" x14ac:dyDescent="0.2">
      <c r="B120" s="49" t="s">
        <v>55</v>
      </c>
      <c r="C120" s="14">
        <v>833002.16999999993</v>
      </c>
    </row>
    <row r="121" spans="2:3" x14ac:dyDescent="0.2">
      <c r="B121" s="50" t="s">
        <v>88</v>
      </c>
      <c r="C121" s="15">
        <v>315370.62000000005</v>
      </c>
    </row>
    <row r="122" spans="2:3" x14ac:dyDescent="0.2">
      <c r="B122" s="50" t="s">
        <v>80</v>
      </c>
      <c r="C122" s="15">
        <v>115534.37000000001</v>
      </c>
    </row>
    <row r="123" spans="2:3" x14ac:dyDescent="0.2">
      <c r="B123" s="50" t="s">
        <v>79</v>
      </c>
      <c r="C123" s="15">
        <v>402097.17999999993</v>
      </c>
    </row>
    <row r="124" spans="2:3" x14ac:dyDescent="0.2">
      <c r="B124" s="49" t="s">
        <v>33</v>
      </c>
      <c r="C124" s="14">
        <v>471853.73000000027</v>
      </c>
    </row>
    <row r="125" spans="2:3" ht="13.5" thickBot="1" x14ac:dyDescent="0.25">
      <c r="B125" s="50" t="s">
        <v>34</v>
      </c>
      <c r="C125" s="15">
        <v>471853.73000000027</v>
      </c>
    </row>
    <row r="126" spans="2:3" ht="13.5" thickBot="1" x14ac:dyDescent="0.25">
      <c r="B126" s="27" t="s">
        <v>82</v>
      </c>
      <c r="C126" s="13">
        <v>0</v>
      </c>
    </row>
    <row r="127" spans="2:3" ht="13.5" thickBot="1" x14ac:dyDescent="0.25">
      <c r="B127" s="28" t="s">
        <v>19</v>
      </c>
      <c r="C127" s="5">
        <f>+C12+C36+C52+C80+C109+C126</f>
        <v>38101649.210000008</v>
      </c>
    </row>
    <row r="128" spans="2:3" ht="13.5" thickBot="1" x14ac:dyDescent="0.25">
      <c r="B128" s="29" t="s">
        <v>18</v>
      </c>
      <c r="C128" s="6">
        <v>0</v>
      </c>
    </row>
    <row r="129" spans="2:3" ht="13.5" thickBot="1" x14ac:dyDescent="0.25">
      <c r="B129" s="30" t="s">
        <v>20</v>
      </c>
      <c r="C129" s="45">
        <f>+C127+C128</f>
        <v>38101649.210000008</v>
      </c>
    </row>
  </sheetData>
  <mergeCells count="4">
    <mergeCell ref="B10:C10"/>
    <mergeCell ref="B5:C5"/>
    <mergeCell ref="B7:C7"/>
    <mergeCell ref="B9:C9"/>
  </mergeCells>
  <printOptions horizontalCentered="1"/>
  <pageMargins left="0.70866141732283472" right="0.70866141732283472" top="0.47244094488188981" bottom="0.47244094488188981" header="0.31496062992125984" footer="0.31496062992125984"/>
  <pageSetup scale="99" orientation="portrait" r:id="rId1"/>
  <headerFooter>
    <oddFooter>&amp;R&amp;P/&amp;N</oddFooter>
  </headerFooter>
  <rowBreaks count="2" manualBreakCount="2">
    <brk id="59" min="1" max="2" man="1"/>
    <brk id="108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PC!Área_de_impresión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PC!Títulos_a_imprimir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2018-01-23T23:34:56Z</cp:lastPrinted>
  <dcterms:created xsi:type="dcterms:W3CDTF">2008-10-13T19:04:10Z</dcterms:created>
  <dcterms:modified xsi:type="dcterms:W3CDTF">2018-01-24T01:16:59Z</dcterms:modified>
</cp:coreProperties>
</file>