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5072017\INFORMES 2017\TRIMESTRALES\3er TRIMESTRE\"/>
    </mc:Choice>
  </mc:AlternateContent>
  <bookViews>
    <workbookView xWindow="0" yWindow="285" windowWidth="15195" windowHeight="7755"/>
  </bookViews>
  <sheets>
    <sheet name="PI" sheetId="28" r:id="rId1"/>
    <sheet name="GL" sheetId="23" r:id="rId2"/>
    <sheet name="FONDO GL" sheetId="24" r:id="rId3"/>
    <sheet name="FONDO GL CDI" sheetId="25" r:id="rId4"/>
    <sheet name="FONDO MUTUAL" sheetId="26" r:id="rId5"/>
    <sheet name="RC" sheetId="27" r:id="rId6"/>
  </sheets>
  <externalReferences>
    <externalReference r:id="rId7"/>
  </externalReferences>
  <definedNames>
    <definedName name="_xlnm._FilterDatabase" localSheetId="0" hidden="1">PI!$B$11:$D$80</definedName>
    <definedName name="_xlnm.Print_Area" localSheetId="2">'FONDO GL'!$B$1:$C$41</definedName>
    <definedName name="_xlnm.Print_Area" localSheetId="3">'FONDO GL CDI'!$B$1:$C$27</definedName>
    <definedName name="_xlnm.Print_Area" localSheetId="4">'FONDO MUTUAL'!$B$1:$C$145</definedName>
    <definedName name="_xlnm.Print_Area" localSheetId="1">GL!$B$1:$C$28</definedName>
    <definedName name="_xlnm.Print_Area" localSheetId="5">'RC'!$B$1:$C$107</definedName>
    <definedName name="FSD" localSheetId="3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0">PI!$1:$11</definedName>
    <definedName name="_xlnm.Print_Titles" localSheetId="5">'RC'!$1:$11</definedName>
  </definedNames>
  <calcPr calcId="162913"/>
</workbook>
</file>

<file path=xl/calcChain.xml><?xml version="1.0" encoding="utf-8"?>
<calcChain xmlns="http://schemas.openxmlformats.org/spreadsheetml/2006/main">
  <c r="C75" i="28" l="1"/>
  <c r="C73" i="28"/>
  <c r="C69" i="28"/>
  <c r="C68" i="28" s="1"/>
  <c r="C66" i="28"/>
  <c r="C64" i="28"/>
  <c r="C61" i="28"/>
  <c r="C59" i="28"/>
  <c r="C56" i="28"/>
  <c r="C54" i="28"/>
  <c r="C52" i="28"/>
  <c r="C48" i="28"/>
  <c r="C45" i="28"/>
  <c r="C32" i="28" s="1"/>
  <c r="C42" i="28"/>
  <c r="C39" i="28"/>
  <c r="C33" i="28"/>
  <c r="C29" i="28"/>
  <c r="C28" i="28" s="1"/>
  <c r="C26" i="28"/>
  <c r="C24" i="28"/>
  <c r="C22" i="28"/>
  <c r="C18" i="28"/>
  <c r="C15" i="28"/>
  <c r="C13" i="28"/>
  <c r="C12" i="28" l="1"/>
  <c r="C78" i="28" s="1"/>
  <c r="C80" i="28" s="1"/>
  <c r="C51" i="28"/>
  <c r="C22" i="25"/>
  <c r="C21" i="25" s="1"/>
  <c r="C18" i="25"/>
  <c r="C16" i="25"/>
  <c r="C12" i="25"/>
  <c r="C13" i="25"/>
  <c r="C29" i="24"/>
  <c r="C32" i="24"/>
  <c r="C26" i="24"/>
  <c r="C19" i="24"/>
  <c r="C22" i="24"/>
  <c r="C12" i="24"/>
  <c r="C17" i="24"/>
  <c r="C15" i="24"/>
  <c r="C13" i="24"/>
  <c r="C15" i="25" l="1"/>
  <c r="C25" i="25" s="1"/>
  <c r="C83" i="27" l="1"/>
  <c r="C80" i="27"/>
  <c r="C74" i="27"/>
  <c r="C72" i="27"/>
  <c r="C69" i="27"/>
  <c r="C65" i="27"/>
  <c r="C62" i="27"/>
  <c r="C61" i="27" s="1"/>
  <c r="C58" i="27"/>
  <c r="C55" i="27"/>
  <c r="C52" i="27"/>
  <c r="C48" i="27"/>
  <c r="C44" i="27"/>
  <c r="C43" i="27" s="1"/>
  <c r="C39" i="27"/>
  <c r="C37" i="27"/>
  <c r="C34" i="27"/>
  <c r="C23" i="27"/>
  <c r="C26" i="27"/>
  <c r="C140" i="26" l="1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61" i="26" l="1"/>
  <c r="C42" i="26"/>
  <c r="C12" i="26"/>
  <c r="C37" i="24"/>
  <c r="C35" i="24"/>
  <c r="C30" i="24"/>
  <c r="C25" i="24"/>
  <c r="C20" i="24"/>
  <c r="C102" i="27" l="1"/>
  <c r="C99" i="27"/>
  <c r="C97" i="27"/>
  <c r="C94" i="27"/>
  <c r="C92" i="27"/>
  <c r="C31" i="27"/>
  <c r="C30" i="27" s="1"/>
  <c r="C28" i="27"/>
  <c r="C19" i="27"/>
  <c r="C17" i="27"/>
  <c r="C15" i="27"/>
  <c r="C13" i="27"/>
  <c r="C19" i="23"/>
  <c r="C17" i="23"/>
  <c r="C15" i="23"/>
  <c r="C13" i="23"/>
  <c r="C12" i="27" l="1"/>
  <c r="C91" i="27"/>
  <c r="C12" i="23"/>
  <c r="C39" i="24"/>
  <c r="C24" i="23" l="1"/>
  <c r="C22" i="23"/>
  <c r="C21" i="23" l="1"/>
  <c r="C26" i="23" s="1"/>
  <c r="C91" i="26" l="1"/>
  <c r="C125" i="26"/>
  <c r="C27" i="25"/>
  <c r="C28" i="23"/>
  <c r="C143" i="26" l="1"/>
  <c r="C145" i="26" s="1"/>
  <c r="C41" i="24"/>
  <c r="C105" i="27"/>
  <c r="C107" i="27" s="1"/>
</calcChain>
</file>

<file path=xl/sharedStrings.xml><?xml version="1.0" encoding="utf-8"?>
<sst xmlns="http://schemas.openxmlformats.org/spreadsheetml/2006/main" count="392" uniqueCount="133">
  <si>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</si>
  <si>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</si>
  <si>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</si>
  <si>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</si>
  <si>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</si>
  <si>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</si>
  <si>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</si>
  <si>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</si>
  <si>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</si>
  <si>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</si>
  <si>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</si>
  <si>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</si>
  <si>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</si>
  <si>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</si>
  <si>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</si>
  <si>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</si>
  <si>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</si>
  <si>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</si>
  <si>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</si>
  <si>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</si>
  <si>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</si>
  <si>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</si>
  <si>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</si>
  <si>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</si>
  <si>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</si>
  <si>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</si>
  <si>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</si>
  <si>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</si>
  <si>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</si>
  <si>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</si>
  <si>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</si>
  <si>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</si>
  <si>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</si>
  <si>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</si>
  <si>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</si>
  <si>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</si>
  <si>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</si>
  <si>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</si>
  <si>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</si>
  <si>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</si>
  <si>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</si>
  <si>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</si>
  <si>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</si>
  <si>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</si>
  <si>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</si>
  <si>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</si>
  <si>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</si>
  <si>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</si>
  <si>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</si>
  <si>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</si>
  <si>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</si>
  <si>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</si>
  <si>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</si>
  <si>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</si>
  <si>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</si>
  <si>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</si>
  <si>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</si>
  <si>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</si>
  <si>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</si>
  <si>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</si>
  <si>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</si>
  <si>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</si>
  <si>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</si>
  <si>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</si>
  <si>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</si>
  <si>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</si>
  <si>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</si>
  <si>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</si>
  <si>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</si>
  <si>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</si>
  <si>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</si>
  <si>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</si>
  <si>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</si>
  <si>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</si>
  <si>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</si>
  <si>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</si>
  <si>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</si>
  <si>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</si>
  <si>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</si>
  <si>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</si>
  <si>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</si>
  <si>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</si>
  <si>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</si>
  <si>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</si>
  <si>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</si>
  <si>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</si>
  <si>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</si>
  <si>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</si>
  <si>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</si>
  <si>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</si>
  <si>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</si>
  <si>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</si>
  <si>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</si>
  <si>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</si>
  <si>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AUTLAN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</si>
  <si>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</si>
  <si>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</si>
  <si>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</si>
  <si>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</si>
  <si>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</si>
  <si>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</si>
  <si>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</si>
  <si>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</si>
  <si>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</si>
  <si>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</si>
  <si>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</si>
  <si>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</si>
  <si>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</si>
  <si>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</si>
  <si>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</si>
  <si>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</si>
  <si>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</si>
  <si>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</si>
  <si>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</si>
  <si>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</si>
  <si>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</si>
  <si>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</si>
  <si>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</si>
  <si>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</si>
  <si>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</si>
  <si>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</si>
  <si>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</si>
  <si>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</si>
  <si>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</si>
  <si>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</si>
  <si>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</si>
  <si>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</si>
  <si>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</si>
  <si>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</si>
  <si>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SOLIDARIDAD</t>
  </si>
  <si>
    <t>JULIO - SEPTIEMBRE 2017</t>
  </si>
  <si>
    <t>PROGRAMA DE CAPACITACIÓN PARA PRODUCTORES E INTERMEDIARIOS FINANCIEROS RURALES</t>
  </si>
  <si>
    <t>GARANTIAS LIQUIDAS CAPITALIZABLES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</si>
</sst>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68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4" fillId="25" borderId="10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1" fillId="25" borderId="20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25" fillId="0" borderId="0" xfId="323" applyFont="1"/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1" fillId="0" borderId="0" xfId="323" applyBorder="1"/>
    <xf numFmtId="0" fontId="4" fillId="24" borderId="10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4" fillId="25" borderId="13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right" indent="1"/>
    </xf>
    <xf numFmtId="43" fontId="1" fillId="0" borderId="0" xfId="262" applyFont="1"/>
    <xf numFmtId="44" fontId="1" fillId="0" borderId="0" xfId="323" applyNumberFormat="1"/>
    <xf numFmtId="0" fontId="4" fillId="25" borderId="17" xfId="0" applyFont="1" applyFill="1" applyBorder="1" applyAlignment="1">
      <alignment horizontal="center"/>
    </xf>
    <xf numFmtId="0" fontId="1" fillId="25" borderId="18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right" indent="1"/>
    </xf>
    <xf numFmtId="0" fontId="1" fillId="25" borderId="15" xfId="0" applyFont="1" applyFill="1" applyBorder="1" applyAlignment="1">
      <alignment horizontal="right" indent="1"/>
    </xf>
    <xf numFmtId="0" fontId="4" fillId="25" borderId="22" xfId="0" applyFont="1" applyFill="1" applyBorder="1" applyAlignment="1"/>
    <xf numFmtId="0" fontId="4" fillId="25" borderId="10" xfId="0" applyFont="1" applyFill="1" applyBorder="1" applyAlignment="1">
      <alignment horizontal="center"/>
    </xf>
    <xf numFmtId="0" fontId="4" fillId="25" borderId="15" xfId="0" applyFont="1" applyFill="1" applyBorder="1" applyAlignment="1">
      <alignment horizontal="left"/>
    </xf>
    <xf numFmtId="43" fontId="0" fillId="0" borderId="0" xfId="262" applyFont="1"/>
    <xf numFmtId="0" fontId="1" fillId="25" borderId="15" xfId="0" applyFont="1" applyFill="1" applyBorder="1" applyAlignment="1">
      <alignment horizontal="left"/>
    </xf>
    <xf numFmtId="4" fontId="1" fillId="0" borderId="0" xfId="323" applyNumberFormat="1"/>
    <xf numFmtId="49" fontId="4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left" vertical="top" wrapText="1"/>
    </xf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center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2057400</xdr:colOff>
      <xdr:row>3</xdr:row>
      <xdr:rowOff>95250</xdr:rowOff>
    </xdr:to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2981325</xdr:colOff>
      <xdr:row>0</xdr:row>
      <xdr:rowOff>9525</xdr:rowOff>
    </xdr:from>
    <xdr:to>
      <xdr:col>2</xdr:col>
      <xdr:colOff>1800225</xdr:colOff>
      <xdr:row>4</xdr:row>
      <xdr:rowOff>375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525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I27" sqref="I2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51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8" x14ac:dyDescent="0.2">
      <c r="A1" s="3"/>
      <c r="B1" s="2"/>
      <c r="C1" s="38"/>
    </row>
    <row r="2" spans="1:8" x14ac:dyDescent="0.2">
      <c r="A2" s="3"/>
      <c r="B2" s="2"/>
      <c r="C2" s="38"/>
    </row>
    <row r="3" spans="1:8" x14ac:dyDescent="0.2">
      <c r="A3" s="3"/>
      <c r="B3" s="4"/>
      <c r="C3" s="39"/>
    </row>
    <row r="4" spans="1:8" x14ac:dyDescent="0.2">
      <c r="A4" s="40"/>
      <c r="B4" s="41"/>
      <c r="C4" s="42"/>
      <c r="D4" s="43"/>
    </row>
    <row r="5" spans="1:8" ht="12.75" customHeight="1" x14ac:dyDescent="0.2">
      <c r="A5" s="3"/>
      <c r="B5" s="66" t="s">
        <v>87</v>
      </c>
      <c r="C5" s="66"/>
    </row>
    <row r="6" spans="1:8" x14ac:dyDescent="0.2">
      <c r="A6" s="3"/>
      <c r="B6" s="66"/>
      <c r="C6" s="66"/>
    </row>
    <row r="7" spans="1:8" ht="12.75" customHeight="1" x14ac:dyDescent="0.2">
      <c r="A7" s="3"/>
      <c r="B7" s="65" t="s">
        <v>131</v>
      </c>
      <c r="C7" s="65"/>
    </row>
    <row r="8" spans="1:8" x14ac:dyDescent="0.2">
      <c r="A8" s="3"/>
      <c r="B8" s="65"/>
      <c r="C8" s="65"/>
    </row>
    <row r="9" spans="1:8" x14ac:dyDescent="0.2">
      <c r="A9" s="3"/>
      <c r="B9" s="63" t="s">
        <v>130</v>
      </c>
      <c r="C9" s="63"/>
    </row>
    <row r="10" spans="1:8" ht="13.5" thickBot="1" x14ac:dyDescent="0.25">
      <c r="A10" s="3"/>
      <c r="B10" s="64"/>
      <c r="C10" s="64"/>
    </row>
    <row r="11" spans="1:8" ht="13.5" thickBot="1" x14ac:dyDescent="0.25">
      <c r="B11" s="44" t="s">
        <v>0</v>
      </c>
      <c r="C11" s="45" t="s">
        <v>15</v>
      </c>
      <c r="D11" s="2"/>
    </row>
    <row r="12" spans="1:8" ht="13.5" thickBot="1" x14ac:dyDescent="0.25">
      <c r="B12" s="46" t="s">
        <v>37</v>
      </c>
      <c r="C12" s="47">
        <f>SUM(C13,C15,C18,C22,C24,C26)</f>
        <v>1197812.5</v>
      </c>
    </row>
    <row r="13" spans="1:8" x14ac:dyDescent="0.2">
      <c r="B13" s="48" t="s">
        <v>60</v>
      </c>
      <c r="C13" s="19">
        <f>SUM(C14)</f>
        <v>21000</v>
      </c>
    </row>
    <row r="14" spans="1:8" x14ac:dyDescent="0.2">
      <c r="B14" s="49" t="s">
        <v>60</v>
      </c>
      <c r="C14" s="21">
        <v>21000</v>
      </c>
      <c r="E14" s="50"/>
      <c r="F14" s="51"/>
      <c r="G14" s="51"/>
      <c r="H14" s="51"/>
    </row>
    <row r="15" spans="1:8" ht="12.75" customHeight="1" x14ac:dyDescent="0.2">
      <c r="B15" s="52" t="s">
        <v>1</v>
      </c>
      <c r="C15" s="19">
        <f>SUM(C16:C17)</f>
        <v>192810.86</v>
      </c>
      <c r="F15" s="51"/>
    </row>
    <row r="16" spans="1:8" x14ac:dyDescent="0.2">
      <c r="B16" s="49" t="s">
        <v>56</v>
      </c>
      <c r="C16" s="21">
        <v>168110.86</v>
      </c>
      <c r="E16" s="50"/>
      <c r="F16" s="51"/>
    </row>
    <row r="17" spans="2:7" x14ac:dyDescent="0.2">
      <c r="B17" s="49" t="s">
        <v>42</v>
      </c>
      <c r="C17" s="21">
        <v>24700</v>
      </c>
      <c r="E17" s="50"/>
      <c r="F17" s="51"/>
      <c r="G17" s="51"/>
    </row>
    <row r="18" spans="2:7" x14ac:dyDescent="0.2">
      <c r="B18" s="52" t="s">
        <v>35</v>
      </c>
      <c r="C18" s="19">
        <f>SUM(C19:C21)</f>
        <v>622766.6</v>
      </c>
      <c r="F18" s="51"/>
    </row>
    <row r="19" spans="2:7" x14ac:dyDescent="0.2">
      <c r="B19" s="49" t="s">
        <v>58</v>
      </c>
      <c r="C19" s="21">
        <v>74000</v>
      </c>
      <c r="E19" s="50"/>
      <c r="F19" s="51"/>
    </row>
    <row r="20" spans="2:7" x14ac:dyDescent="0.2">
      <c r="B20" s="49" t="s">
        <v>36</v>
      </c>
      <c r="C20" s="21">
        <v>48766.6</v>
      </c>
      <c r="E20" s="50"/>
      <c r="F20" s="51"/>
    </row>
    <row r="21" spans="2:7" x14ac:dyDescent="0.2">
      <c r="B21" s="49" t="s">
        <v>57</v>
      </c>
      <c r="C21" s="21">
        <v>500000</v>
      </c>
      <c r="E21" s="50"/>
      <c r="F21" s="51"/>
    </row>
    <row r="22" spans="2:7" x14ac:dyDescent="0.2">
      <c r="B22" s="52" t="s">
        <v>26</v>
      </c>
      <c r="C22" s="19">
        <f>SUM(C23:C23)</f>
        <v>266472.81</v>
      </c>
      <c r="F22" s="51"/>
    </row>
    <row r="23" spans="2:7" x14ac:dyDescent="0.2">
      <c r="B23" s="49" t="s">
        <v>59</v>
      </c>
      <c r="C23" s="21">
        <v>266472.81</v>
      </c>
      <c r="E23" s="50"/>
      <c r="F23" s="51"/>
      <c r="G23" s="51"/>
    </row>
    <row r="24" spans="2:7" x14ac:dyDescent="0.2">
      <c r="B24" s="52" t="s">
        <v>27</v>
      </c>
      <c r="C24" s="19">
        <f>SUM(C25:C25)</f>
        <v>28420</v>
      </c>
      <c r="F24" s="51"/>
    </row>
    <row r="25" spans="2:7" x14ac:dyDescent="0.2">
      <c r="B25" s="49" t="s">
        <v>102</v>
      </c>
      <c r="C25" s="21">
        <v>28420</v>
      </c>
      <c r="E25" s="50"/>
      <c r="F25" s="51"/>
    </row>
    <row r="26" spans="2:7" x14ac:dyDescent="0.2">
      <c r="B26" s="52" t="s">
        <v>2</v>
      </c>
      <c r="C26" s="19">
        <f>SUM(C27)</f>
        <v>66342.23000000001</v>
      </c>
      <c r="F26" s="51"/>
      <c r="G26" s="51"/>
    </row>
    <row r="27" spans="2:7" ht="13.5" thickBot="1" x14ac:dyDescent="0.25">
      <c r="B27" s="53" t="s">
        <v>2</v>
      </c>
      <c r="C27" s="21">
        <v>66342.23000000001</v>
      </c>
      <c r="E27" s="50"/>
      <c r="F27" s="51"/>
    </row>
    <row r="28" spans="2:7" ht="13.5" thickBot="1" x14ac:dyDescent="0.25">
      <c r="B28" s="46" t="s">
        <v>4</v>
      </c>
      <c r="C28" s="47">
        <f>+C29</f>
        <v>210000</v>
      </c>
      <c r="F28" s="51"/>
    </row>
    <row r="29" spans="2:7" x14ac:dyDescent="0.2">
      <c r="B29" s="54" t="s">
        <v>5</v>
      </c>
      <c r="C29" s="19">
        <f>SUM(C30:C31)</f>
        <v>210000</v>
      </c>
      <c r="F29" s="51"/>
    </row>
    <row r="30" spans="2:7" x14ac:dyDescent="0.2">
      <c r="B30" s="55" t="s">
        <v>48</v>
      </c>
      <c r="C30" s="21">
        <v>180000</v>
      </c>
      <c r="E30" s="50"/>
      <c r="F30" s="51"/>
      <c r="G30" s="51"/>
    </row>
    <row r="31" spans="2:7" ht="13.5" thickBot="1" x14ac:dyDescent="0.25">
      <c r="B31" s="56" t="s">
        <v>78</v>
      </c>
      <c r="C31" s="32">
        <v>30000</v>
      </c>
      <c r="E31" s="50"/>
      <c r="F31" s="51"/>
    </row>
    <row r="32" spans="2:7" ht="13.5" thickBot="1" x14ac:dyDescent="0.25">
      <c r="B32" s="57" t="s">
        <v>6</v>
      </c>
      <c r="C32" s="47">
        <f>SUM(C33,C39,,C42,C45,C48)</f>
        <v>2843543.71</v>
      </c>
      <c r="F32" s="51"/>
    </row>
    <row r="33" spans="2:7" x14ac:dyDescent="0.2">
      <c r="B33" s="58" t="s">
        <v>7</v>
      </c>
      <c r="C33" s="34">
        <f>SUM(C34:C38)</f>
        <v>1039318.1000000001</v>
      </c>
      <c r="F33" s="51"/>
    </row>
    <row r="34" spans="2:7" x14ac:dyDescent="0.2">
      <c r="B34" s="55" t="s">
        <v>7</v>
      </c>
      <c r="C34" s="21">
        <v>199998.78</v>
      </c>
      <c r="E34" s="50"/>
      <c r="F34" s="51"/>
      <c r="G34" s="51"/>
    </row>
    <row r="35" spans="2:7" x14ac:dyDescent="0.2">
      <c r="B35" s="55" t="s">
        <v>17</v>
      </c>
      <c r="C35" s="21">
        <v>259130.25</v>
      </c>
      <c r="E35" s="50"/>
      <c r="F35" s="51"/>
    </row>
    <row r="36" spans="2:7" x14ac:dyDescent="0.2">
      <c r="B36" s="55" t="s">
        <v>63</v>
      </c>
      <c r="C36" s="21">
        <v>177380</v>
      </c>
      <c r="E36" s="50"/>
      <c r="F36" s="51"/>
    </row>
    <row r="37" spans="2:7" x14ac:dyDescent="0.2">
      <c r="B37" s="55" t="s">
        <v>64</v>
      </c>
      <c r="C37" s="21">
        <v>252825.29</v>
      </c>
      <c r="E37" s="50"/>
      <c r="F37" s="51"/>
    </row>
    <row r="38" spans="2:7" x14ac:dyDescent="0.2">
      <c r="B38" s="55" t="s">
        <v>109</v>
      </c>
      <c r="C38" s="21">
        <v>149983.78</v>
      </c>
      <c r="E38" s="50"/>
      <c r="F38" s="51"/>
    </row>
    <row r="39" spans="2:7" x14ac:dyDescent="0.2">
      <c r="B39" s="54" t="s">
        <v>52</v>
      </c>
      <c r="C39" s="19">
        <f>SUM(C40:C41)</f>
        <v>38130</v>
      </c>
      <c r="F39" s="51"/>
      <c r="G39" s="51"/>
    </row>
    <row r="40" spans="2:7" x14ac:dyDescent="0.2">
      <c r="B40" s="55" t="s">
        <v>52</v>
      </c>
      <c r="C40" s="21">
        <v>30130</v>
      </c>
      <c r="E40" s="50"/>
      <c r="F40" s="51"/>
    </row>
    <row r="41" spans="2:7" x14ac:dyDescent="0.2">
      <c r="B41" s="55" t="s">
        <v>112</v>
      </c>
      <c r="C41" s="21">
        <v>8000</v>
      </c>
      <c r="E41" s="50"/>
      <c r="F41" s="51"/>
    </row>
    <row r="42" spans="2:7" x14ac:dyDescent="0.2">
      <c r="B42" s="54" t="s">
        <v>65</v>
      </c>
      <c r="C42" s="19">
        <f>SUM(C43:C44)</f>
        <v>448528.94000000006</v>
      </c>
      <c r="F42" s="51"/>
    </row>
    <row r="43" spans="2:7" x14ac:dyDescent="0.2">
      <c r="B43" s="55" t="s">
        <v>66</v>
      </c>
      <c r="C43" s="21">
        <v>293130.28000000003</v>
      </c>
      <c r="E43" s="50"/>
      <c r="F43" s="51"/>
      <c r="G43" s="51"/>
    </row>
    <row r="44" spans="2:7" x14ac:dyDescent="0.2">
      <c r="B44" s="55" t="s">
        <v>65</v>
      </c>
      <c r="C44" s="21">
        <v>155398.66</v>
      </c>
      <c r="E44" s="50"/>
      <c r="F44" s="51"/>
    </row>
    <row r="45" spans="2:7" x14ac:dyDescent="0.2">
      <c r="B45" s="54" t="s">
        <v>8</v>
      </c>
      <c r="C45" s="19">
        <f>SUM(C46:C47)</f>
        <v>1227566.67</v>
      </c>
      <c r="F45" s="51"/>
    </row>
    <row r="46" spans="2:7" x14ac:dyDescent="0.2">
      <c r="B46" s="55" t="s">
        <v>43</v>
      </c>
      <c r="C46" s="21">
        <v>131218.91</v>
      </c>
      <c r="E46" s="50"/>
      <c r="F46" s="51"/>
      <c r="G46" s="51"/>
    </row>
    <row r="47" spans="2:7" x14ac:dyDescent="0.2">
      <c r="B47" s="55" t="s">
        <v>54</v>
      </c>
      <c r="C47" s="21">
        <v>1096347.76</v>
      </c>
      <c r="E47" s="50"/>
      <c r="F47" s="51"/>
    </row>
    <row r="48" spans="2:7" x14ac:dyDescent="0.2">
      <c r="B48" s="54" t="s">
        <v>3</v>
      </c>
      <c r="C48" s="19">
        <f>SUM(C49:C50)</f>
        <v>90000</v>
      </c>
      <c r="F48" s="51"/>
    </row>
    <row r="49" spans="2:7" x14ac:dyDescent="0.2">
      <c r="B49" s="55" t="s">
        <v>22</v>
      </c>
      <c r="C49" s="21">
        <v>60000</v>
      </c>
      <c r="E49" s="50"/>
      <c r="F49" s="51"/>
    </row>
    <row r="50" spans="2:7" ht="13.5" thickBot="1" x14ac:dyDescent="0.25">
      <c r="B50" s="56" t="s">
        <v>3</v>
      </c>
      <c r="C50" s="32">
        <v>30000</v>
      </c>
      <c r="E50" s="50"/>
      <c r="F50" s="51"/>
    </row>
    <row r="51" spans="2:7" ht="13.5" thickBot="1" x14ac:dyDescent="0.25">
      <c r="B51" s="57" t="s">
        <v>9</v>
      </c>
      <c r="C51" s="47">
        <f>SUM(C52,C54,C56,C59,C61,C64,C66)</f>
        <v>931140.91999999993</v>
      </c>
      <c r="F51" s="51"/>
    </row>
    <row r="52" spans="2:7" x14ac:dyDescent="0.2">
      <c r="B52" s="58" t="s">
        <v>38</v>
      </c>
      <c r="C52" s="34">
        <f>SUM(C53:C53)</f>
        <v>1532.47</v>
      </c>
      <c r="F52" s="51"/>
      <c r="G52" s="51"/>
    </row>
    <row r="53" spans="2:7" x14ac:dyDescent="0.2">
      <c r="B53" s="55" t="s">
        <v>30</v>
      </c>
      <c r="C53" s="21">
        <v>1532.47</v>
      </c>
      <c r="E53" s="50"/>
      <c r="F53" s="51"/>
    </row>
    <row r="54" spans="2:7" x14ac:dyDescent="0.2">
      <c r="B54" s="54" t="s">
        <v>50</v>
      </c>
      <c r="C54" s="19">
        <f>SUM(C55:C55)</f>
        <v>153680.20000000001</v>
      </c>
      <c r="F54" s="51"/>
    </row>
    <row r="55" spans="2:7" x14ac:dyDescent="0.2">
      <c r="B55" s="55" t="s">
        <v>71</v>
      </c>
      <c r="C55" s="21">
        <v>153680.20000000001</v>
      </c>
      <c r="E55" s="50"/>
      <c r="F55" s="51"/>
    </row>
    <row r="56" spans="2:7" x14ac:dyDescent="0.2">
      <c r="B56" s="54" t="s">
        <v>29</v>
      </c>
      <c r="C56" s="19">
        <f>SUM(C57:C58)</f>
        <v>283363.30999999994</v>
      </c>
      <c r="F56" s="51"/>
      <c r="G56" s="51"/>
    </row>
    <row r="57" spans="2:7" x14ac:dyDescent="0.2">
      <c r="B57" s="55" t="s">
        <v>74</v>
      </c>
      <c r="C57" s="21">
        <v>281830.83999999997</v>
      </c>
      <c r="E57" s="50"/>
      <c r="F57" s="51"/>
    </row>
    <row r="58" spans="2:7" x14ac:dyDescent="0.2">
      <c r="B58" s="55" t="s">
        <v>41</v>
      </c>
      <c r="C58" s="21">
        <v>1532.47</v>
      </c>
      <c r="E58" s="50"/>
      <c r="F58" s="51"/>
    </row>
    <row r="59" spans="2:7" x14ac:dyDescent="0.2">
      <c r="B59" s="54" t="s">
        <v>72</v>
      </c>
      <c r="C59" s="19">
        <f>SUM(C60)</f>
        <v>292000</v>
      </c>
      <c r="F59" s="51"/>
    </row>
    <row r="60" spans="2:7" x14ac:dyDescent="0.2">
      <c r="B60" s="55" t="s">
        <v>73</v>
      </c>
      <c r="C60" s="21">
        <v>292000</v>
      </c>
      <c r="E60" s="50"/>
      <c r="F60" s="51"/>
    </row>
    <row r="61" spans="2:7" x14ac:dyDescent="0.2">
      <c r="B61" s="54" t="s">
        <v>10</v>
      </c>
      <c r="C61" s="19">
        <f>SUM(C62:C63)</f>
        <v>167500</v>
      </c>
      <c r="F61" s="51"/>
      <c r="G61" s="51"/>
    </row>
    <row r="62" spans="2:7" x14ac:dyDescent="0.2">
      <c r="B62" s="55" t="s">
        <v>10</v>
      </c>
      <c r="C62" s="21">
        <v>137500</v>
      </c>
      <c r="E62" s="50"/>
      <c r="F62" s="51"/>
    </row>
    <row r="63" spans="2:7" x14ac:dyDescent="0.2">
      <c r="B63" s="55" t="s">
        <v>44</v>
      </c>
      <c r="C63" s="21">
        <v>30000</v>
      </c>
      <c r="E63" s="50"/>
      <c r="F63" s="51"/>
      <c r="G63" s="51"/>
    </row>
    <row r="64" spans="2:7" x14ac:dyDescent="0.2">
      <c r="B64" s="54" t="s">
        <v>11</v>
      </c>
      <c r="C64" s="19">
        <f>SUM(C65:C65)</f>
        <v>3064.94</v>
      </c>
    </row>
    <row r="65" spans="2:7" x14ac:dyDescent="0.2">
      <c r="B65" s="55" t="s">
        <v>120</v>
      </c>
      <c r="C65" s="21">
        <v>3064.94</v>
      </c>
      <c r="E65" s="50"/>
    </row>
    <row r="66" spans="2:7" x14ac:dyDescent="0.2">
      <c r="B66" s="54" t="s">
        <v>12</v>
      </c>
      <c r="C66" s="19">
        <f>SUM(C67:C67)</f>
        <v>30000</v>
      </c>
    </row>
    <row r="67" spans="2:7" ht="13.5" thickBot="1" x14ac:dyDescent="0.25">
      <c r="B67" s="55" t="s">
        <v>40</v>
      </c>
      <c r="C67" s="21">
        <v>30000</v>
      </c>
      <c r="E67" s="50"/>
    </row>
    <row r="68" spans="2:7" ht="13.5" thickBot="1" x14ac:dyDescent="0.25">
      <c r="B68" s="46" t="s">
        <v>13</v>
      </c>
      <c r="C68" s="47">
        <f>C69+C73+C75</f>
        <v>1151287.8900000001</v>
      </c>
    </row>
    <row r="69" spans="2:7" x14ac:dyDescent="0.2">
      <c r="B69" s="52" t="s">
        <v>14</v>
      </c>
      <c r="C69" s="19">
        <f>SUM(C70:C72)</f>
        <v>898332.85000000009</v>
      </c>
    </row>
    <row r="70" spans="2:7" x14ac:dyDescent="0.2">
      <c r="B70" s="49" t="s">
        <v>126</v>
      </c>
      <c r="C70" s="21">
        <v>109020.51</v>
      </c>
      <c r="E70" s="50"/>
    </row>
    <row r="71" spans="2:7" x14ac:dyDescent="0.2">
      <c r="B71" s="49" t="s">
        <v>16</v>
      </c>
      <c r="C71" s="21">
        <v>162215.08000000002</v>
      </c>
      <c r="E71" s="50"/>
    </row>
    <row r="72" spans="2:7" x14ac:dyDescent="0.2">
      <c r="B72" s="49" t="s">
        <v>32</v>
      </c>
      <c r="C72" s="21">
        <v>627097.26</v>
      </c>
      <c r="E72" s="50"/>
    </row>
    <row r="73" spans="2:7" x14ac:dyDescent="0.2">
      <c r="B73" s="52" t="s">
        <v>55</v>
      </c>
      <c r="C73" s="19">
        <f>SUM(C74:C74)</f>
        <v>115235.04</v>
      </c>
    </row>
    <row r="74" spans="2:7" ht="12.75" customHeight="1" x14ac:dyDescent="0.2">
      <c r="B74" s="49" t="s">
        <v>88</v>
      </c>
      <c r="C74" s="21">
        <v>115235.04</v>
      </c>
      <c r="E74" s="50"/>
    </row>
    <row r="75" spans="2:7" x14ac:dyDescent="0.2">
      <c r="B75" s="52" t="s">
        <v>33</v>
      </c>
      <c r="C75" s="19">
        <f>SUM(C76)</f>
        <v>137720</v>
      </c>
      <c r="F75" s="51"/>
      <c r="G75" s="51"/>
    </row>
    <row r="76" spans="2:7" ht="14.25" customHeight="1" thickBot="1" x14ac:dyDescent="0.25">
      <c r="B76" s="53" t="s">
        <v>34</v>
      </c>
      <c r="C76" s="32">
        <v>137720</v>
      </c>
      <c r="E76" s="50"/>
      <c r="F76" s="51"/>
      <c r="G76" s="51"/>
    </row>
    <row r="77" spans="2:7" ht="14.25" customHeight="1" thickBot="1" x14ac:dyDescent="0.25">
      <c r="B77" s="46" t="s">
        <v>82</v>
      </c>
      <c r="C77" s="5">
        <v>1042434.47</v>
      </c>
      <c r="E77" s="50"/>
    </row>
    <row r="78" spans="2:7" ht="13.5" thickBot="1" x14ac:dyDescent="0.25">
      <c r="B78" s="59" t="s">
        <v>19</v>
      </c>
      <c r="C78" s="5">
        <f>SUM(C12,C77,C28,C32,C51,C68)</f>
        <v>7376219.4900000002</v>
      </c>
      <c r="D78" s="60"/>
      <c r="E78" s="60"/>
    </row>
    <row r="79" spans="2:7" ht="13.5" thickBot="1" x14ac:dyDescent="0.25">
      <c r="B79" s="61" t="s">
        <v>18</v>
      </c>
      <c r="C79" s="7">
        <v>0</v>
      </c>
      <c r="E79" s="51"/>
    </row>
    <row r="80" spans="2:7" ht="13.5" thickBot="1" x14ac:dyDescent="0.25">
      <c r="B80" s="8" t="s">
        <v>20</v>
      </c>
      <c r="C80" s="6">
        <f>+C78+C79</f>
        <v>7376219.4900000002</v>
      </c>
      <c r="D80" s="62"/>
      <c r="E80" s="62"/>
    </row>
  </sheetData>
  <autoFilter ref="B11:D80"/>
  <mergeCells count="6">
    <mergeCell ref="B9:C9"/>
    <mergeCell ref="B10:C10"/>
    <mergeCell ref="B7:C7"/>
    <mergeCell ref="B8:C8"/>
    <mergeCell ref="B5:C5"/>
    <mergeCell ref="B6:C6"/>
  </mergeCells>
  <pageMargins left="0.74803149606299213" right="0.74803149606299213" top="0.78740157480314965" bottom="0.98425196850393704" header="0" footer="0"/>
  <pageSetup orientation="portrait" r:id="rId1"/>
  <headerFooter alignWithMargins="0">
    <oddFooter>&amp;R&amp;8&amp;P/&amp;N</oddFooter>
  </headerFooter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1" sqref="E1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0" customWidth="1"/>
    <col min="6" max="6" width="28.7109375" customWidth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2"/>
      <c r="C4" s="9"/>
      <c r="D4" s="9"/>
    </row>
    <row r="5" spans="1:7" x14ac:dyDescent="0.2">
      <c r="B5" s="66" t="s">
        <v>87</v>
      </c>
      <c r="C5" s="66"/>
      <c r="D5" s="10"/>
    </row>
    <row r="6" spans="1:7" ht="15" customHeight="1" x14ac:dyDescent="0.25">
      <c r="B6" s="11"/>
      <c r="C6" s="11"/>
    </row>
    <row r="7" spans="1:7" x14ac:dyDescent="0.2">
      <c r="B7" s="67" t="s">
        <v>132</v>
      </c>
      <c r="C7" s="67"/>
      <c r="D7" s="12"/>
    </row>
    <row r="8" spans="1:7" x14ac:dyDescent="0.2">
      <c r="B8" s="13"/>
      <c r="C8" s="13"/>
      <c r="D8" s="12"/>
    </row>
    <row r="9" spans="1:7" x14ac:dyDescent="0.2">
      <c r="B9" s="63" t="s">
        <v>130</v>
      </c>
      <c r="C9" s="63"/>
      <c r="D9" s="12"/>
    </row>
    <row r="10" spans="1:7" ht="13.5" thickBot="1" x14ac:dyDescent="0.25">
      <c r="B10" s="64"/>
      <c r="C10" s="64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6</v>
      </c>
      <c r="C12" s="17">
        <f>+C13+C15+C17+C19</f>
        <v>961275.57000000007</v>
      </c>
      <c r="G12"/>
    </row>
    <row r="13" spans="1:7" x14ac:dyDescent="0.2">
      <c r="B13" s="18" t="s">
        <v>7</v>
      </c>
      <c r="C13" s="19">
        <f>+C14</f>
        <v>80000</v>
      </c>
      <c r="G13"/>
    </row>
    <row r="14" spans="1:7" x14ac:dyDescent="0.2">
      <c r="B14" s="20" t="s">
        <v>17</v>
      </c>
      <c r="C14" s="21">
        <v>80000</v>
      </c>
      <c r="G14"/>
    </row>
    <row r="15" spans="1:7" x14ac:dyDescent="0.2">
      <c r="B15" s="28" t="s">
        <v>67</v>
      </c>
      <c r="C15" s="19">
        <f>+C16</f>
        <v>103075.57</v>
      </c>
      <c r="G15"/>
    </row>
    <row r="16" spans="1:7" x14ac:dyDescent="0.2">
      <c r="B16" s="20" t="s">
        <v>111</v>
      </c>
      <c r="C16" s="21">
        <v>103075.57</v>
      </c>
      <c r="G16"/>
    </row>
    <row r="17" spans="2:7" x14ac:dyDescent="0.2">
      <c r="B17" s="28" t="s">
        <v>65</v>
      </c>
      <c r="C17" s="19">
        <f>+C18</f>
        <v>564000</v>
      </c>
      <c r="G17"/>
    </row>
    <row r="18" spans="2:7" x14ac:dyDescent="0.2">
      <c r="B18" s="20" t="s">
        <v>65</v>
      </c>
      <c r="C18" s="21">
        <v>564000</v>
      </c>
      <c r="G18"/>
    </row>
    <row r="19" spans="2:7" x14ac:dyDescent="0.2">
      <c r="B19" s="28" t="s">
        <v>8</v>
      </c>
      <c r="C19" s="19">
        <f>+C20</f>
        <v>214200</v>
      </c>
      <c r="G19"/>
    </row>
    <row r="20" spans="2:7" ht="13.5" thickBot="1" x14ac:dyDescent="0.25">
      <c r="B20" s="20" t="s">
        <v>113</v>
      </c>
      <c r="C20" s="21">
        <v>214200</v>
      </c>
      <c r="G20"/>
    </row>
    <row r="21" spans="2:7" ht="13.5" thickBot="1" x14ac:dyDescent="0.25">
      <c r="B21" s="16" t="s">
        <v>13</v>
      </c>
      <c r="C21" s="17">
        <f>+C22+C24</f>
        <v>-161106.23999999999</v>
      </c>
      <c r="G21"/>
    </row>
    <row r="22" spans="2:7" x14ac:dyDescent="0.2">
      <c r="B22" s="18" t="s">
        <v>14</v>
      </c>
      <c r="C22" s="19">
        <f>SUM(C23:C23)</f>
        <v>-210000</v>
      </c>
      <c r="G22"/>
    </row>
    <row r="23" spans="2:7" x14ac:dyDescent="0.2">
      <c r="B23" s="20" t="s">
        <v>16</v>
      </c>
      <c r="C23" s="21">
        <v>-210000</v>
      </c>
      <c r="G23"/>
    </row>
    <row r="24" spans="2:7" x14ac:dyDescent="0.2">
      <c r="B24" s="28" t="s">
        <v>55</v>
      </c>
      <c r="C24" s="19">
        <f>+C25</f>
        <v>48893.760000000002</v>
      </c>
      <c r="G24"/>
    </row>
    <row r="25" spans="2:7" ht="13.5" thickBot="1" x14ac:dyDescent="0.25">
      <c r="B25" s="20" t="s">
        <v>80</v>
      </c>
      <c r="C25" s="21">
        <v>48893.760000000002</v>
      </c>
      <c r="G25"/>
    </row>
    <row r="26" spans="2:7" ht="13.5" thickBot="1" x14ac:dyDescent="0.25">
      <c r="B26" s="23" t="s">
        <v>19</v>
      </c>
      <c r="C26" s="5">
        <f>+C21+C12</f>
        <v>800169.33000000007</v>
      </c>
      <c r="G26"/>
    </row>
    <row r="27" spans="2:7" ht="13.5" thickBot="1" x14ac:dyDescent="0.25">
      <c r="B27" s="24" t="s">
        <v>18</v>
      </c>
      <c r="C27" s="25">
        <v>0</v>
      </c>
      <c r="G27"/>
    </row>
    <row r="28" spans="2:7" ht="13.5" thickBot="1" x14ac:dyDescent="0.25">
      <c r="B28" s="8" t="s">
        <v>20</v>
      </c>
      <c r="C28" s="6">
        <f>+C26+C27</f>
        <v>800169.33000000007</v>
      </c>
      <c r="G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5.5703125" customWidth="1"/>
    <col min="6" max="6" width="49.42578125" bestFit="1" customWidth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4"/>
      <c r="C4" s="26"/>
      <c r="D4" s="26"/>
    </row>
    <row r="5" spans="1:7" x14ac:dyDescent="0.2">
      <c r="B5" s="66" t="s">
        <v>87</v>
      </c>
      <c r="C5" s="66"/>
      <c r="D5" s="27"/>
    </row>
    <row r="6" spans="1:7" ht="15" customHeight="1" x14ac:dyDescent="0.25">
      <c r="B6" s="11"/>
      <c r="C6" s="11"/>
    </row>
    <row r="7" spans="1:7" x14ac:dyDescent="0.2">
      <c r="B7" s="67" t="s">
        <v>89</v>
      </c>
      <c r="C7" s="67"/>
    </row>
    <row r="8" spans="1:7" x14ac:dyDescent="0.2">
      <c r="B8" s="13"/>
      <c r="C8" s="13"/>
    </row>
    <row r="9" spans="1:7" x14ac:dyDescent="0.2">
      <c r="B9" s="63" t="s">
        <v>130</v>
      </c>
      <c r="C9" s="63"/>
    </row>
    <row r="10" spans="1:7" ht="13.5" thickBot="1" x14ac:dyDescent="0.25">
      <c r="B10" s="64"/>
      <c r="C10" s="64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37</v>
      </c>
      <c r="C12" s="17">
        <f>+C13+C15+C17</f>
        <v>1823990</v>
      </c>
      <c r="G12"/>
    </row>
    <row r="13" spans="1:7" x14ac:dyDescent="0.2">
      <c r="B13" s="28" t="s">
        <v>1</v>
      </c>
      <c r="C13" s="19">
        <f>+C14</f>
        <v>478800</v>
      </c>
      <c r="G13"/>
    </row>
    <row r="14" spans="1:7" x14ac:dyDescent="0.2">
      <c r="B14" s="29" t="s">
        <v>21</v>
      </c>
      <c r="C14" s="21">
        <v>478800</v>
      </c>
      <c r="G14"/>
    </row>
    <row r="15" spans="1:7" x14ac:dyDescent="0.2">
      <c r="B15" s="28" t="s">
        <v>35</v>
      </c>
      <c r="C15" s="19">
        <f>+C16</f>
        <v>1023750</v>
      </c>
      <c r="G15"/>
    </row>
    <row r="16" spans="1:7" x14ac:dyDescent="0.2">
      <c r="B16" s="29" t="s">
        <v>36</v>
      </c>
      <c r="C16" s="21">
        <v>1023750</v>
      </c>
      <c r="G16"/>
    </row>
    <row r="17" spans="2:7" x14ac:dyDescent="0.2">
      <c r="B17" s="28" t="s">
        <v>26</v>
      </c>
      <c r="C17" s="19">
        <f>+C18</f>
        <v>321440</v>
      </c>
      <c r="G17"/>
    </row>
    <row r="18" spans="2:7" ht="13.5" thickBot="1" x14ac:dyDescent="0.25">
      <c r="B18" s="29" t="s">
        <v>39</v>
      </c>
      <c r="C18" s="21">
        <v>321440</v>
      </c>
      <c r="G18"/>
    </row>
    <row r="19" spans="2:7" ht="13.5" thickBot="1" x14ac:dyDescent="0.25">
      <c r="B19" s="16" t="s">
        <v>4</v>
      </c>
      <c r="C19" s="17">
        <f>+C20+C22</f>
        <v>5379313.2999999998</v>
      </c>
      <c r="G19"/>
    </row>
    <row r="20" spans="2:7" x14ac:dyDescent="0.2">
      <c r="B20" s="28" t="s">
        <v>23</v>
      </c>
      <c r="C20" s="19">
        <f>+C21</f>
        <v>991977.7</v>
      </c>
      <c r="G20"/>
    </row>
    <row r="21" spans="2:7" x14ac:dyDescent="0.2">
      <c r="B21" s="29" t="s">
        <v>25</v>
      </c>
      <c r="C21" s="21">
        <v>991977.7</v>
      </c>
      <c r="G21"/>
    </row>
    <row r="22" spans="2:7" x14ac:dyDescent="0.2">
      <c r="B22" s="28" t="s">
        <v>5</v>
      </c>
      <c r="C22" s="19">
        <f>SUM(C23:C24)</f>
        <v>4387335.5999999996</v>
      </c>
      <c r="G22"/>
    </row>
    <row r="23" spans="2:7" x14ac:dyDescent="0.2">
      <c r="B23" s="29" t="s">
        <v>48</v>
      </c>
      <c r="C23" s="21">
        <v>935970.60000000009</v>
      </c>
      <c r="G23"/>
    </row>
    <row r="24" spans="2:7" ht="13.5" thickBot="1" x14ac:dyDescent="0.25">
      <c r="B24" s="29" t="s">
        <v>85</v>
      </c>
      <c r="C24" s="21">
        <v>3451365</v>
      </c>
      <c r="G24"/>
    </row>
    <row r="25" spans="2:7" ht="13.5" thickBot="1" x14ac:dyDescent="0.25">
      <c r="B25" s="16" t="s">
        <v>9</v>
      </c>
      <c r="C25" s="17">
        <f>+C26</f>
        <v>2125000</v>
      </c>
      <c r="G25"/>
    </row>
    <row r="26" spans="2:7" x14ac:dyDescent="0.2">
      <c r="B26" s="28" t="s">
        <v>12</v>
      </c>
      <c r="C26" s="19">
        <f>SUM(C27:C28)</f>
        <v>2125000</v>
      </c>
      <c r="G26"/>
    </row>
    <row r="27" spans="2:7" x14ac:dyDescent="0.2">
      <c r="B27" s="29" t="s">
        <v>90</v>
      </c>
      <c r="C27" s="21">
        <v>1125000</v>
      </c>
      <c r="G27"/>
    </row>
    <row r="28" spans="2:7" ht="13.5" thickBot="1" x14ac:dyDescent="0.25">
      <c r="B28" s="29" t="s">
        <v>122</v>
      </c>
      <c r="C28" s="21">
        <v>1000000</v>
      </c>
      <c r="G28"/>
    </row>
    <row r="29" spans="2:7" ht="13.5" thickBot="1" x14ac:dyDescent="0.25">
      <c r="B29" s="16" t="s">
        <v>13</v>
      </c>
      <c r="C29" s="17">
        <f>+C30+C32+C35+C37</f>
        <v>2356127.17</v>
      </c>
    </row>
    <row r="30" spans="2:7" x14ac:dyDescent="0.2">
      <c r="B30" s="28" t="s">
        <v>31</v>
      </c>
      <c r="C30" s="19">
        <f>+C31</f>
        <v>604668.89</v>
      </c>
    </row>
    <row r="31" spans="2:7" x14ac:dyDescent="0.2">
      <c r="B31" s="29" t="s">
        <v>31</v>
      </c>
      <c r="C31" s="21">
        <v>604668.89</v>
      </c>
    </row>
    <row r="32" spans="2:7" x14ac:dyDescent="0.2">
      <c r="B32" s="28" t="s">
        <v>14</v>
      </c>
      <c r="C32" s="19">
        <f>SUM(C33:C34)</f>
        <v>1350000</v>
      </c>
    </row>
    <row r="33" spans="2:3" x14ac:dyDescent="0.2">
      <c r="B33" s="29" t="s">
        <v>32</v>
      </c>
      <c r="C33" s="21">
        <v>850000</v>
      </c>
    </row>
    <row r="34" spans="2:3" x14ac:dyDescent="0.2">
      <c r="B34" s="29" t="s">
        <v>91</v>
      </c>
      <c r="C34" s="21">
        <v>500000</v>
      </c>
    </row>
    <row r="35" spans="2:3" x14ac:dyDescent="0.2">
      <c r="B35" s="28" t="s">
        <v>81</v>
      </c>
      <c r="C35" s="19">
        <f>+C36</f>
        <v>254777</v>
      </c>
    </row>
    <row r="36" spans="2:3" x14ac:dyDescent="0.2">
      <c r="B36" s="29" t="s">
        <v>129</v>
      </c>
      <c r="C36" s="21">
        <v>254777</v>
      </c>
    </row>
    <row r="37" spans="2:3" x14ac:dyDescent="0.2">
      <c r="B37" s="28" t="s">
        <v>55</v>
      </c>
      <c r="C37" s="19">
        <f>+C38</f>
        <v>146681.28</v>
      </c>
    </row>
    <row r="38" spans="2:3" ht="13.5" thickBot="1" x14ac:dyDescent="0.25">
      <c r="B38" s="29" t="s">
        <v>80</v>
      </c>
      <c r="C38" s="21">
        <v>146681.28</v>
      </c>
    </row>
    <row r="39" spans="2:3" ht="13.5" thickBot="1" x14ac:dyDescent="0.25">
      <c r="B39" s="23" t="s">
        <v>19</v>
      </c>
      <c r="C39" s="5">
        <f>+C12+C19+C25+C29</f>
        <v>11684430.470000001</v>
      </c>
    </row>
    <row r="40" spans="2:3" ht="13.5" thickBot="1" x14ac:dyDescent="0.25">
      <c r="B40" s="30" t="s">
        <v>18</v>
      </c>
      <c r="C40" s="7">
        <v>0</v>
      </c>
    </row>
    <row r="41" spans="2:3" ht="13.5" thickBot="1" x14ac:dyDescent="0.25">
      <c r="B41" s="8" t="s">
        <v>20</v>
      </c>
      <c r="C41" s="6">
        <f>SUM(C39:C40)</f>
        <v>11684430.470000001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x14ac:dyDescent="0.2">
      <c r="B5" s="66" t="s">
        <v>87</v>
      </c>
      <c r="C5" s="66"/>
      <c r="D5" s="27"/>
    </row>
    <row r="6" spans="1:4" ht="15" customHeight="1" x14ac:dyDescent="0.25">
      <c r="B6" s="11"/>
      <c r="C6" s="11"/>
    </row>
    <row r="7" spans="1:4" x14ac:dyDescent="0.2">
      <c r="B7" s="67" t="s">
        <v>92</v>
      </c>
      <c r="C7" s="67"/>
    </row>
    <row r="8" spans="1:4" x14ac:dyDescent="0.2">
      <c r="B8" s="13"/>
      <c r="C8" s="13"/>
    </row>
    <row r="9" spans="1:4" x14ac:dyDescent="0.2">
      <c r="B9" s="63" t="s">
        <v>130</v>
      </c>
      <c r="C9" s="63"/>
    </row>
    <row r="10" spans="1:4" ht="13.5" thickBot="1" x14ac:dyDescent="0.25">
      <c r="B10" s="64"/>
      <c r="C10" s="64"/>
    </row>
    <row r="11" spans="1:4" ht="13.5" thickBot="1" x14ac:dyDescent="0.25">
      <c r="B11" s="14" t="s">
        <v>0</v>
      </c>
      <c r="C11" s="15" t="s">
        <v>15</v>
      </c>
    </row>
    <row r="12" spans="1:4" ht="13.5" thickBot="1" x14ac:dyDescent="0.25">
      <c r="B12" s="16" t="s">
        <v>37</v>
      </c>
      <c r="C12" s="17">
        <f>+C13</f>
        <v>28000</v>
      </c>
    </row>
    <row r="13" spans="1:4" x14ac:dyDescent="0.2">
      <c r="B13" s="28" t="s">
        <v>2</v>
      </c>
      <c r="C13" s="19">
        <f>+C14</f>
        <v>28000</v>
      </c>
    </row>
    <row r="14" spans="1:4" ht="13.5" thickBot="1" x14ac:dyDescent="0.25">
      <c r="B14" s="29" t="s">
        <v>2</v>
      </c>
      <c r="C14" s="21">
        <v>28000</v>
      </c>
    </row>
    <row r="15" spans="1:4" ht="13.5" thickBot="1" x14ac:dyDescent="0.25">
      <c r="B15" s="16" t="s">
        <v>9</v>
      </c>
      <c r="C15" s="17">
        <f>+C16+C18</f>
        <v>1218125.5</v>
      </c>
    </row>
    <row r="16" spans="1:4" x14ac:dyDescent="0.2">
      <c r="B16" s="28" t="s">
        <v>50</v>
      </c>
      <c r="C16" s="19">
        <f>+C17</f>
        <v>520000</v>
      </c>
    </row>
    <row r="17" spans="2:3" x14ac:dyDescent="0.2">
      <c r="B17" s="29" t="s">
        <v>71</v>
      </c>
      <c r="C17" s="21">
        <v>520000</v>
      </c>
    </row>
    <row r="18" spans="2:3" x14ac:dyDescent="0.2">
      <c r="B18" s="28" t="s">
        <v>10</v>
      </c>
      <c r="C18" s="19">
        <f>SUM(C19:C20)</f>
        <v>698125.5</v>
      </c>
    </row>
    <row r="19" spans="2:3" x14ac:dyDescent="0.2">
      <c r="B19" s="29" t="s">
        <v>10</v>
      </c>
      <c r="C19" s="21">
        <v>150000</v>
      </c>
    </row>
    <row r="20" spans="2:3" ht="13.5" thickBot="1" x14ac:dyDescent="0.25">
      <c r="B20" s="29" t="s">
        <v>44</v>
      </c>
      <c r="C20" s="21">
        <v>548125.5</v>
      </c>
    </row>
    <row r="21" spans="2:3" ht="13.5" thickBot="1" x14ac:dyDescent="0.25">
      <c r="B21" s="16" t="s">
        <v>13</v>
      </c>
      <c r="C21" s="17">
        <f>+C22</f>
        <v>1395879.13</v>
      </c>
    </row>
    <row r="22" spans="2:3" x14ac:dyDescent="0.2">
      <c r="B22" s="28" t="s">
        <v>55</v>
      </c>
      <c r="C22" s="19">
        <f>SUM(C23:C24)</f>
        <v>1395879.13</v>
      </c>
    </row>
    <row r="23" spans="2:3" x14ac:dyDescent="0.2">
      <c r="B23" s="29" t="s">
        <v>80</v>
      </c>
      <c r="C23" s="21">
        <v>43700</v>
      </c>
    </row>
    <row r="24" spans="2:3" ht="13.5" thickBot="1" x14ac:dyDescent="0.25">
      <c r="B24" s="29" t="s">
        <v>79</v>
      </c>
      <c r="C24" s="21">
        <v>1352179.13</v>
      </c>
    </row>
    <row r="25" spans="2:3" ht="13.5" thickBot="1" x14ac:dyDescent="0.25">
      <c r="B25" s="23" t="s">
        <v>19</v>
      </c>
      <c r="C25" s="5">
        <f>+C12+C15+C21</f>
        <v>2642004.63</v>
      </c>
    </row>
    <row r="26" spans="2:3" ht="13.5" thickBot="1" x14ac:dyDescent="0.25">
      <c r="B26" s="30" t="s">
        <v>18</v>
      </c>
      <c r="C26" s="7">
        <v>0</v>
      </c>
    </row>
    <row r="27" spans="2:3" ht="13.5" thickBot="1" x14ac:dyDescent="0.25">
      <c r="B27" s="8" t="s">
        <v>20</v>
      </c>
      <c r="C27" s="6">
        <f>SUM(C25:C26)</f>
        <v>2642004.63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ht="15" customHeight="1" x14ac:dyDescent="0.2">
      <c r="B5" s="66" t="s">
        <v>87</v>
      </c>
      <c r="C5" s="66"/>
      <c r="D5" s="27"/>
    </row>
    <row r="6" spans="1:5" ht="15" customHeight="1" x14ac:dyDescent="0.25">
      <c r="B6" s="11"/>
      <c r="C6" s="11"/>
    </row>
    <row r="7" spans="1:5" x14ac:dyDescent="0.2">
      <c r="B7" s="67" t="s">
        <v>93</v>
      </c>
      <c r="C7" s="67"/>
    </row>
    <row r="8" spans="1:5" x14ac:dyDescent="0.2">
      <c r="B8" s="13"/>
      <c r="C8" s="13"/>
    </row>
    <row r="9" spans="1:5" x14ac:dyDescent="0.2">
      <c r="B9" s="63" t="s">
        <v>130</v>
      </c>
      <c r="C9" s="63"/>
    </row>
    <row r="10" spans="1:5" ht="13.5" thickBot="1" x14ac:dyDescent="0.25">
      <c r="B10" s="64"/>
      <c r="C10" s="64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+C13+C15+C17+C21+C29+C37+C40</f>
        <v>319159217.9388991</v>
      </c>
      <c r="E12"/>
    </row>
    <row r="13" spans="1:5" x14ac:dyDescent="0.2">
      <c r="B13" s="28" t="s">
        <v>60</v>
      </c>
      <c r="C13" s="19">
        <f>+C14</f>
        <v>14666005.358086182</v>
      </c>
      <c r="E13"/>
    </row>
    <row r="14" spans="1:5" x14ac:dyDescent="0.2">
      <c r="B14" s="29" t="s">
        <v>60</v>
      </c>
      <c r="C14" s="21">
        <v>14666005.358086182</v>
      </c>
      <c r="E14"/>
    </row>
    <row r="15" spans="1:5" x14ac:dyDescent="0.2">
      <c r="B15" s="28" t="s">
        <v>83</v>
      </c>
      <c r="C15" s="19">
        <f>+C16</f>
        <v>16965038.086228937</v>
      </c>
      <c r="E15"/>
    </row>
    <row r="16" spans="1:5" x14ac:dyDescent="0.2">
      <c r="B16" s="29" t="s">
        <v>83</v>
      </c>
      <c r="C16" s="21">
        <v>16965038.086228937</v>
      </c>
      <c r="E16"/>
    </row>
    <row r="17" spans="2:5" x14ac:dyDescent="0.2">
      <c r="B17" s="28" t="s">
        <v>1</v>
      </c>
      <c r="C17" s="19">
        <f>+SUM(C18:C20)</f>
        <v>43916489.381519057</v>
      </c>
      <c r="E17"/>
    </row>
    <row r="18" spans="2:5" x14ac:dyDescent="0.2">
      <c r="B18" s="29" t="s">
        <v>21</v>
      </c>
      <c r="C18" s="21">
        <v>14553077.195400877</v>
      </c>
      <c r="E18"/>
    </row>
    <row r="19" spans="2:5" x14ac:dyDescent="0.2">
      <c r="B19" s="29" t="s">
        <v>56</v>
      </c>
      <c r="C19" s="21">
        <v>16634480.116130384</v>
      </c>
      <c r="E19"/>
    </row>
    <row r="20" spans="2:5" x14ac:dyDescent="0.2">
      <c r="B20" s="29" t="s">
        <v>42</v>
      </c>
      <c r="C20" s="21">
        <v>12728932.069987794</v>
      </c>
      <c r="E20"/>
    </row>
    <row r="21" spans="2:5" x14ac:dyDescent="0.2">
      <c r="B21" s="28" t="s">
        <v>35</v>
      </c>
      <c r="C21" s="19">
        <f>+SUM(C22:C28)</f>
        <v>84249584.362516657</v>
      </c>
      <c r="E21"/>
    </row>
    <row r="22" spans="2:5" x14ac:dyDescent="0.2">
      <c r="B22" s="29" t="s">
        <v>49</v>
      </c>
      <c r="C22" s="21">
        <v>11752617.974052522</v>
      </c>
      <c r="E22"/>
    </row>
    <row r="23" spans="2:5" x14ac:dyDescent="0.2">
      <c r="B23" s="29" t="s">
        <v>94</v>
      </c>
      <c r="C23" s="21">
        <v>6472716.2799510667</v>
      </c>
      <c r="E23"/>
    </row>
    <row r="24" spans="2:5" x14ac:dyDescent="0.2">
      <c r="B24" s="29" t="s">
        <v>95</v>
      </c>
      <c r="C24" s="21">
        <v>15380276.608226733</v>
      </c>
      <c r="E24"/>
    </row>
    <row r="25" spans="2:5" x14ac:dyDescent="0.2">
      <c r="B25" s="29" t="s">
        <v>58</v>
      </c>
      <c r="C25" s="21">
        <v>16272392.83990743</v>
      </c>
      <c r="E25"/>
    </row>
    <row r="26" spans="2:5" x14ac:dyDescent="0.2">
      <c r="B26" s="29" t="s">
        <v>36</v>
      </c>
      <c r="C26" s="21">
        <v>16938915.983012281</v>
      </c>
      <c r="E26"/>
    </row>
    <row r="27" spans="2:5" x14ac:dyDescent="0.2">
      <c r="B27" s="29" t="s">
        <v>96</v>
      </c>
      <c r="C27" s="21">
        <v>5229231.8069739453</v>
      </c>
      <c r="E27"/>
    </row>
    <row r="28" spans="2:5" x14ac:dyDescent="0.2">
      <c r="B28" s="29" t="s">
        <v>57</v>
      </c>
      <c r="C28" s="21">
        <v>12203432.870392684</v>
      </c>
      <c r="E28"/>
    </row>
    <row r="29" spans="2:5" x14ac:dyDescent="0.2">
      <c r="B29" s="28" t="s">
        <v>26</v>
      </c>
      <c r="C29" s="19">
        <f>+SUM(C30:C36)</f>
        <v>94475301.622794762</v>
      </c>
    </row>
    <row r="30" spans="2:5" x14ac:dyDescent="0.2">
      <c r="B30" s="29" t="s">
        <v>97</v>
      </c>
      <c r="C30" s="21">
        <v>11615895.728407968</v>
      </c>
    </row>
    <row r="31" spans="2:5" x14ac:dyDescent="0.2">
      <c r="B31" s="29" t="s">
        <v>98</v>
      </c>
      <c r="C31" s="21">
        <v>19844745.511159554</v>
      </c>
    </row>
    <row r="32" spans="2:5" x14ac:dyDescent="0.2">
      <c r="B32" s="29" t="s">
        <v>99</v>
      </c>
      <c r="C32" s="21">
        <v>5596691.9290451556</v>
      </c>
    </row>
    <row r="33" spans="2:3" x14ac:dyDescent="0.2">
      <c r="B33" s="29" t="s">
        <v>100</v>
      </c>
      <c r="C33" s="21">
        <v>19037342.121126626</v>
      </c>
    </row>
    <row r="34" spans="2:3" x14ac:dyDescent="0.2">
      <c r="B34" s="29" t="s">
        <v>39</v>
      </c>
      <c r="C34" s="21">
        <v>9198476.1958763544</v>
      </c>
    </row>
    <row r="35" spans="2:3" x14ac:dyDescent="0.2">
      <c r="B35" s="29" t="s">
        <v>101</v>
      </c>
      <c r="C35" s="21">
        <v>11454269.552680999</v>
      </c>
    </row>
    <row r="36" spans="2:3" x14ac:dyDescent="0.2">
      <c r="B36" s="29" t="s">
        <v>59</v>
      </c>
      <c r="C36" s="21">
        <v>17727880.584498119</v>
      </c>
    </row>
    <row r="37" spans="2:3" x14ac:dyDescent="0.2">
      <c r="B37" s="28" t="s">
        <v>27</v>
      </c>
      <c r="C37" s="19">
        <f>+SUM(C38:C39)</f>
        <v>42642451.130387098</v>
      </c>
    </row>
    <row r="38" spans="2:3" x14ac:dyDescent="0.2">
      <c r="B38" s="29" t="s">
        <v>28</v>
      </c>
      <c r="C38" s="21">
        <v>19573693.410975758</v>
      </c>
    </row>
    <row r="39" spans="2:3" x14ac:dyDescent="0.2">
      <c r="B39" s="29" t="s">
        <v>102</v>
      </c>
      <c r="C39" s="21">
        <v>23068757.719411343</v>
      </c>
    </row>
    <row r="40" spans="2:3" x14ac:dyDescent="0.2">
      <c r="B40" s="28" t="s">
        <v>2</v>
      </c>
      <c r="C40" s="19">
        <f>+C41</f>
        <v>22244347.997366361</v>
      </c>
    </row>
    <row r="41" spans="2:3" ht="13.5" thickBot="1" x14ac:dyDescent="0.25">
      <c r="B41" s="29" t="s">
        <v>2</v>
      </c>
      <c r="C41" s="21">
        <v>22244347.997366361</v>
      </c>
    </row>
    <row r="42" spans="2:3" ht="13.5" thickBot="1" x14ac:dyDescent="0.25">
      <c r="B42" s="16" t="s">
        <v>4</v>
      </c>
      <c r="C42" s="17">
        <f>+C43+C47+C50+C55</f>
        <v>196120765.09916377</v>
      </c>
    </row>
    <row r="43" spans="2:3" x14ac:dyDescent="0.2">
      <c r="B43" s="28" t="s">
        <v>46</v>
      </c>
      <c r="C43" s="19">
        <f>+SUM(C44:C46)</f>
        <v>24055465.525748685</v>
      </c>
    </row>
    <row r="44" spans="2:3" x14ac:dyDescent="0.2">
      <c r="B44" s="29" t="s">
        <v>103</v>
      </c>
      <c r="C44" s="21">
        <v>6719639.0743287876</v>
      </c>
    </row>
    <row r="45" spans="2:3" x14ac:dyDescent="0.2">
      <c r="B45" s="29" t="s">
        <v>84</v>
      </c>
      <c r="C45" s="21">
        <v>11357286.776510596</v>
      </c>
    </row>
    <row r="46" spans="2:3" x14ac:dyDescent="0.2">
      <c r="B46" s="29" t="s">
        <v>104</v>
      </c>
      <c r="C46" s="21">
        <v>5978539.674909302</v>
      </c>
    </row>
    <row r="47" spans="2:3" x14ac:dyDescent="0.2">
      <c r="B47" s="28" t="s">
        <v>75</v>
      </c>
      <c r="C47" s="19">
        <f>+SUM(C48:C49)</f>
        <v>12514256.055247931</v>
      </c>
    </row>
    <row r="48" spans="2:3" x14ac:dyDescent="0.2">
      <c r="B48" s="29" t="s">
        <v>105</v>
      </c>
      <c r="C48" s="21">
        <v>6695532.7175176553</v>
      </c>
    </row>
    <row r="49" spans="2:3" x14ac:dyDescent="0.2">
      <c r="B49" s="29" t="s">
        <v>76</v>
      </c>
      <c r="C49" s="21">
        <v>5818723.3377302755</v>
      </c>
    </row>
    <row r="50" spans="2:3" x14ac:dyDescent="0.2">
      <c r="B50" s="28" t="s">
        <v>23</v>
      </c>
      <c r="C50" s="19">
        <f>+SUM(C51:C54)</f>
        <v>77707378.358816057</v>
      </c>
    </row>
    <row r="51" spans="2:3" x14ac:dyDescent="0.2">
      <c r="B51" s="29" t="s">
        <v>24</v>
      </c>
      <c r="C51" s="21">
        <v>36837404.241714887</v>
      </c>
    </row>
    <row r="52" spans="2:3" x14ac:dyDescent="0.2">
      <c r="B52" s="29" t="s">
        <v>45</v>
      </c>
      <c r="C52" s="21">
        <v>13918365.571387604</v>
      </c>
    </row>
    <row r="53" spans="2:3" x14ac:dyDescent="0.2">
      <c r="B53" s="29" t="s">
        <v>25</v>
      </c>
      <c r="C53" s="21">
        <v>20583341.501277428</v>
      </c>
    </row>
    <row r="54" spans="2:3" x14ac:dyDescent="0.2">
      <c r="B54" s="29" t="s">
        <v>106</v>
      </c>
      <c r="C54" s="21">
        <v>6368267.0444361484</v>
      </c>
    </row>
    <row r="55" spans="2:3" x14ac:dyDescent="0.2">
      <c r="B55" s="28" t="s">
        <v>5</v>
      </c>
      <c r="C55" s="19">
        <f>+SUM(C56:C60)</f>
        <v>81843665.159351096</v>
      </c>
    </row>
    <row r="56" spans="2:3" x14ac:dyDescent="0.2">
      <c r="B56" s="29" t="s">
        <v>48</v>
      </c>
      <c r="C56" s="21">
        <v>24798371.818276633</v>
      </c>
    </row>
    <row r="57" spans="2:3" x14ac:dyDescent="0.2">
      <c r="B57" s="29" t="s">
        <v>77</v>
      </c>
      <c r="C57" s="21">
        <v>29446767.171507854</v>
      </c>
    </row>
    <row r="58" spans="2:3" x14ac:dyDescent="0.2">
      <c r="B58" s="29" t="s">
        <v>107</v>
      </c>
      <c r="C58" s="21">
        <v>7305856.352747038</v>
      </c>
    </row>
    <row r="59" spans="2:3" x14ac:dyDescent="0.2">
      <c r="B59" s="29" t="s">
        <v>85</v>
      </c>
      <c r="C59" s="21">
        <v>13696895.770370716</v>
      </c>
    </row>
    <row r="60" spans="2:3" ht="13.5" thickBot="1" x14ac:dyDescent="0.25">
      <c r="B60" s="31" t="s">
        <v>78</v>
      </c>
      <c r="C60" s="32">
        <v>6595774.0464488622</v>
      </c>
    </row>
    <row r="61" spans="2:3" ht="13.5" thickBot="1" x14ac:dyDescent="0.25">
      <c r="B61" s="16" t="s">
        <v>6</v>
      </c>
      <c r="C61" s="17">
        <f>+C62+C69+C74+C77+C79+C82+C87</f>
        <v>401240923.28035545</v>
      </c>
    </row>
    <row r="62" spans="2:3" x14ac:dyDescent="0.2">
      <c r="B62" s="28" t="s">
        <v>7</v>
      </c>
      <c r="C62" s="19">
        <f>+SUM(C63:C68)</f>
        <v>120625385.49699923</v>
      </c>
    </row>
    <row r="63" spans="2:3" x14ac:dyDescent="0.2">
      <c r="B63" s="29" t="s">
        <v>108</v>
      </c>
      <c r="C63" s="21">
        <v>3704513.7541914396</v>
      </c>
    </row>
    <row r="64" spans="2:3" x14ac:dyDescent="0.2">
      <c r="B64" s="29" t="s">
        <v>7</v>
      </c>
      <c r="C64" s="21">
        <v>30553418.174776781</v>
      </c>
    </row>
    <row r="65" spans="2:3" x14ac:dyDescent="0.2">
      <c r="B65" s="29" t="s">
        <v>17</v>
      </c>
      <c r="C65" s="21">
        <v>43796829.899442151</v>
      </c>
    </row>
    <row r="66" spans="2:3" x14ac:dyDescent="0.2">
      <c r="B66" s="29" t="s">
        <v>63</v>
      </c>
      <c r="C66" s="21">
        <v>21091533.904151067</v>
      </c>
    </row>
    <row r="67" spans="2:3" x14ac:dyDescent="0.2">
      <c r="B67" s="29" t="s">
        <v>64</v>
      </c>
      <c r="C67" s="21">
        <v>11821724.627318423</v>
      </c>
    </row>
    <row r="68" spans="2:3" x14ac:dyDescent="0.2">
      <c r="B68" s="29" t="s">
        <v>109</v>
      </c>
      <c r="C68" s="21">
        <v>9657365.1371193677</v>
      </c>
    </row>
    <row r="69" spans="2:3" x14ac:dyDescent="0.2">
      <c r="B69" s="28" t="s">
        <v>67</v>
      </c>
      <c r="C69" s="19">
        <f>+SUM(C70:C73)</f>
        <v>35297720.389794439</v>
      </c>
    </row>
    <row r="70" spans="2:3" x14ac:dyDescent="0.2">
      <c r="B70" s="29" t="s">
        <v>69</v>
      </c>
      <c r="C70" s="21">
        <v>9848647.5669007711</v>
      </c>
    </row>
    <row r="71" spans="2:3" x14ac:dyDescent="0.2">
      <c r="B71" s="29" t="s">
        <v>110</v>
      </c>
      <c r="C71" s="21">
        <v>3971724.301795207</v>
      </c>
    </row>
    <row r="72" spans="2:3" x14ac:dyDescent="0.2">
      <c r="B72" s="29" t="s">
        <v>111</v>
      </c>
      <c r="C72" s="21">
        <v>12549456.427545801</v>
      </c>
    </row>
    <row r="73" spans="2:3" x14ac:dyDescent="0.2">
      <c r="B73" s="29" t="s">
        <v>68</v>
      </c>
      <c r="C73" s="21">
        <v>8927892.0935526565</v>
      </c>
    </row>
    <row r="74" spans="2:3" x14ac:dyDescent="0.2">
      <c r="B74" s="28" t="s">
        <v>52</v>
      </c>
      <c r="C74" s="19">
        <f>+SUM(C75:C76)</f>
        <v>53636024.641218729</v>
      </c>
    </row>
    <row r="75" spans="2:3" x14ac:dyDescent="0.2">
      <c r="B75" s="29" t="s">
        <v>52</v>
      </c>
      <c r="C75" s="21">
        <v>43604812.697989359</v>
      </c>
    </row>
    <row r="76" spans="2:3" x14ac:dyDescent="0.2">
      <c r="B76" s="29" t="s">
        <v>112</v>
      </c>
      <c r="C76" s="21">
        <v>10031211.943229368</v>
      </c>
    </row>
    <row r="77" spans="2:3" x14ac:dyDescent="0.2">
      <c r="B77" s="28" t="s">
        <v>61</v>
      </c>
      <c r="C77" s="19">
        <f>+C78</f>
        <v>31838466.918271363</v>
      </c>
    </row>
    <row r="78" spans="2:3" x14ac:dyDescent="0.2">
      <c r="B78" s="29" t="s">
        <v>62</v>
      </c>
      <c r="C78" s="21">
        <v>31838466.918271363</v>
      </c>
    </row>
    <row r="79" spans="2:3" x14ac:dyDescent="0.2">
      <c r="B79" s="28" t="s">
        <v>65</v>
      </c>
      <c r="C79" s="19">
        <f>+SUM(C80:C81)</f>
        <v>24623468.383190326</v>
      </c>
    </row>
    <row r="80" spans="2:3" x14ac:dyDescent="0.2">
      <c r="B80" s="29" t="s">
        <v>66</v>
      </c>
      <c r="C80" s="21">
        <v>15558678.566880351</v>
      </c>
    </row>
    <row r="81" spans="2:3" x14ac:dyDescent="0.2">
      <c r="B81" s="29" t="s">
        <v>65</v>
      </c>
      <c r="C81" s="21">
        <v>9064789.8163099736</v>
      </c>
    </row>
    <row r="82" spans="2:3" x14ac:dyDescent="0.2">
      <c r="B82" s="28" t="s">
        <v>8</v>
      </c>
      <c r="C82" s="19">
        <f>+SUM(C83:C86)</f>
        <v>98438449.893192455</v>
      </c>
    </row>
    <row r="83" spans="2:3" x14ac:dyDescent="0.2">
      <c r="B83" s="29" t="s">
        <v>113</v>
      </c>
      <c r="C83" s="21">
        <v>22866723.223874208</v>
      </c>
    </row>
    <row r="84" spans="2:3" x14ac:dyDescent="0.2">
      <c r="B84" s="29" t="s">
        <v>53</v>
      </c>
      <c r="C84" s="21">
        <v>39083595.85439191</v>
      </c>
    </row>
    <row r="85" spans="2:3" x14ac:dyDescent="0.2">
      <c r="B85" s="29" t="s">
        <v>43</v>
      </c>
      <c r="C85" s="21">
        <v>9672545.5335297678</v>
      </c>
    </row>
    <row r="86" spans="2:3" x14ac:dyDescent="0.2">
      <c r="B86" s="29" t="s">
        <v>54</v>
      </c>
      <c r="C86" s="21">
        <v>26815585.281396568</v>
      </c>
    </row>
    <row r="87" spans="2:3" x14ac:dyDescent="0.2">
      <c r="B87" s="28" t="s">
        <v>3</v>
      </c>
      <c r="C87" s="19">
        <f>+SUM(C88:C90)</f>
        <v>36781407.557688892</v>
      </c>
    </row>
    <row r="88" spans="2:3" x14ac:dyDescent="0.2">
      <c r="B88" s="29" t="s">
        <v>22</v>
      </c>
      <c r="C88" s="21">
        <v>16828823.766490944</v>
      </c>
    </row>
    <row r="89" spans="2:3" x14ac:dyDescent="0.2">
      <c r="B89" s="29" t="s">
        <v>114</v>
      </c>
      <c r="C89" s="21">
        <v>8278398.2916214876</v>
      </c>
    </row>
    <row r="90" spans="2:3" ht="13.5" thickBot="1" x14ac:dyDescent="0.25">
      <c r="B90" s="29" t="s">
        <v>3</v>
      </c>
      <c r="C90" s="21">
        <v>11674185.499576457</v>
      </c>
    </row>
    <row r="91" spans="2:3" ht="13.5" thickBot="1" x14ac:dyDescent="0.25">
      <c r="B91" s="16" t="s">
        <v>9</v>
      </c>
      <c r="C91" s="17">
        <f>+C92+C95+C99+C102+C104+C110+C114+C116</f>
        <v>206851963.70591974</v>
      </c>
    </row>
    <row r="92" spans="2:3" x14ac:dyDescent="0.2">
      <c r="B92" s="33" t="s">
        <v>38</v>
      </c>
      <c r="C92" s="34">
        <f>+SUM(C93:C94)</f>
        <v>18929418.659631278</v>
      </c>
    </row>
    <row r="93" spans="2:3" x14ac:dyDescent="0.2">
      <c r="B93" s="29" t="s">
        <v>115</v>
      </c>
      <c r="C93" s="21">
        <v>10847935.916967224</v>
      </c>
    </row>
    <row r="94" spans="2:3" x14ac:dyDescent="0.2">
      <c r="B94" s="29" t="s">
        <v>30</v>
      </c>
      <c r="C94" s="21">
        <v>8081482.742664054</v>
      </c>
    </row>
    <row r="95" spans="2:3" x14ac:dyDescent="0.2">
      <c r="B95" s="28" t="s">
        <v>50</v>
      </c>
      <c r="C95" s="19">
        <f>+SUM(C96:C98)</f>
        <v>14053534.825250152</v>
      </c>
    </row>
    <row r="96" spans="2:3" x14ac:dyDescent="0.2">
      <c r="B96" s="29" t="s">
        <v>70</v>
      </c>
      <c r="C96" s="21">
        <v>7361836.9168259446</v>
      </c>
    </row>
    <row r="97" spans="2:3" x14ac:dyDescent="0.2">
      <c r="B97" s="29" t="s">
        <v>71</v>
      </c>
      <c r="C97" s="21">
        <v>3487549.9306949805</v>
      </c>
    </row>
    <row r="98" spans="2:3" x14ac:dyDescent="0.2">
      <c r="B98" s="29" t="s">
        <v>51</v>
      </c>
      <c r="C98" s="21">
        <v>3204147.9777292274</v>
      </c>
    </row>
    <row r="99" spans="2:3" x14ac:dyDescent="0.2">
      <c r="B99" s="28" t="s">
        <v>29</v>
      </c>
      <c r="C99" s="19">
        <f>+SUM(C100:C101)</f>
        <v>23553236.322111323</v>
      </c>
    </row>
    <row r="100" spans="2:3" x14ac:dyDescent="0.2">
      <c r="B100" s="29" t="s">
        <v>74</v>
      </c>
      <c r="C100" s="21">
        <v>4401285.3430051673</v>
      </c>
    </row>
    <row r="101" spans="2:3" x14ac:dyDescent="0.2">
      <c r="B101" s="29" t="s">
        <v>41</v>
      </c>
      <c r="C101" s="21">
        <v>19151950.979106154</v>
      </c>
    </row>
    <row r="102" spans="2:3" x14ac:dyDescent="0.2">
      <c r="B102" s="28" t="s">
        <v>72</v>
      </c>
      <c r="C102" s="19">
        <f>+C103</f>
        <v>11508871.019526619</v>
      </c>
    </row>
    <row r="103" spans="2:3" x14ac:dyDescent="0.2">
      <c r="B103" s="29" t="s">
        <v>73</v>
      </c>
      <c r="C103" s="21">
        <v>11508871.019526619</v>
      </c>
    </row>
    <row r="104" spans="2:3" x14ac:dyDescent="0.2">
      <c r="B104" s="28" t="s">
        <v>10</v>
      </c>
      <c r="C104" s="19">
        <f>+SUM(C105:C109)</f>
        <v>33232602.000117034</v>
      </c>
    </row>
    <row r="105" spans="2:3" x14ac:dyDescent="0.2">
      <c r="B105" s="29" t="s">
        <v>116</v>
      </c>
      <c r="C105" s="21">
        <v>3755630.8477611202</v>
      </c>
    </row>
    <row r="106" spans="2:3" x14ac:dyDescent="0.2">
      <c r="B106" s="29" t="s">
        <v>10</v>
      </c>
      <c r="C106" s="21">
        <v>7905128.056227996</v>
      </c>
    </row>
    <row r="107" spans="2:3" x14ac:dyDescent="0.2">
      <c r="B107" s="29" t="s">
        <v>117</v>
      </c>
      <c r="C107" s="21">
        <v>5861118.390468915</v>
      </c>
    </row>
    <row r="108" spans="2:3" x14ac:dyDescent="0.2">
      <c r="B108" s="29" t="s">
        <v>44</v>
      </c>
      <c r="C108" s="21">
        <v>6693810.8898185398</v>
      </c>
    </row>
    <row r="109" spans="2:3" x14ac:dyDescent="0.2">
      <c r="B109" s="29" t="s">
        <v>118</v>
      </c>
      <c r="C109" s="21">
        <v>9016913.8158404604</v>
      </c>
    </row>
    <row r="110" spans="2:3" x14ac:dyDescent="0.2">
      <c r="B110" s="28" t="s">
        <v>11</v>
      </c>
      <c r="C110" s="19">
        <f>+SUM(C111:C113)</f>
        <v>34931789.00122299</v>
      </c>
    </row>
    <row r="111" spans="2:3" x14ac:dyDescent="0.2">
      <c r="B111" s="29" t="s">
        <v>119</v>
      </c>
      <c r="C111" s="21">
        <v>11511565.462400887</v>
      </c>
    </row>
    <row r="112" spans="2:3" x14ac:dyDescent="0.2">
      <c r="B112" s="29" t="s">
        <v>11</v>
      </c>
      <c r="C112" s="21">
        <v>18319800.706007481</v>
      </c>
    </row>
    <row r="113" spans="2:3" x14ac:dyDescent="0.2">
      <c r="B113" s="35" t="s">
        <v>120</v>
      </c>
      <c r="C113" s="36">
        <v>5100422.8328146227</v>
      </c>
    </row>
    <row r="114" spans="2:3" x14ac:dyDescent="0.2">
      <c r="B114" s="28" t="s">
        <v>47</v>
      </c>
      <c r="C114" s="19">
        <f>+C115</f>
        <v>8078197.8096153131</v>
      </c>
    </row>
    <row r="115" spans="2:3" x14ac:dyDescent="0.2">
      <c r="B115" s="29" t="s">
        <v>47</v>
      </c>
      <c r="C115" s="21">
        <v>8078197.8096153131</v>
      </c>
    </row>
    <row r="116" spans="2:3" x14ac:dyDescent="0.2">
      <c r="B116" s="28" t="s">
        <v>12</v>
      </c>
      <c r="C116" s="19">
        <f>+SUM(C117:C124)</f>
        <v>62564314.068445012</v>
      </c>
    </row>
    <row r="117" spans="2:3" x14ac:dyDescent="0.2">
      <c r="B117" s="29" t="s">
        <v>90</v>
      </c>
      <c r="C117" s="21">
        <v>10970894.075888023</v>
      </c>
    </row>
    <row r="118" spans="2:3" x14ac:dyDescent="0.2">
      <c r="B118" s="29" t="s">
        <v>121</v>
      </c>
      <c r="C118" s="21">
        <v>8246686.7858084813</v>
      </c>
    </row>
    <row r="119" spans="2:3" x14ac:dyDescent="0.2">
      <c r="B119" s="29" t="s">
        <v>122</v>
      </c>
      <c r="C119" s="21">
        <v>4501631.2369085755</v>
      </c>
    </row>
    <row r="120" spans="2:3" x14ac:dyDescent="0.2">
      <c r="B120" s="29" t="s">
        <v>123</v>
      </c>
      <c r="C120" s="21">
        <v>7426956.8923004493</v>
      </c>
    </row>
    <row r="121" spans="2:3" x14ac:dyDescent="0.2">
      <c r="B121" s="29" t="s">
        <v>124</v>
      </c>
      <c r="C121" s="21">
        <v>14804812.079344204</v>
      </c>
    </row>
    <row r="122" spans="2:3" x14ac:dyDescent="0.2">
      <c r="B122" s="29" t="s">
        <v>40</v>
      </c>
      <c r="C122" s="21">
        <v>7226826.1965548098</v>
      </c>
    </row>
    <row r="123" spans="2:3" x14ac:dyDescent="0.2">
      <c r="B123" s="29" t="s">
        <v>12</v>
      </c>
      <c r="C123" s="21">
        <v>3948795.2612622678</v>
      </c>
    </row>
    <row r="124" spans="2:3" ht="13.5" thickBot="1" x14ac:dyDescent="0.25">
      <c r="B124" s="29" t="s">
        <v>125</v>
      </c>
      <c r="C124" s="21">
        <v>5437711.540378198</v>
      </c>
    </row>
    <row r="125" spans="2:3" ht="13.5" thickBot="1" x14ac:dyDescent="0.25">
      <c r="B125" s="16" t="s">
        <v>13</v>
      </c>
      <c r="C125" s="5">
        <f>+C126+C128+C134+C136+C140</f>
        <v>150154792.27115542</v>
      </c>
    </row>
    <row r="126" spans="2:3" x14ac:dyDescent="0.2">
      <c r="B126" s="28" t="s">
        <v>31</v>
      </c>
      <c r="C126" s="19">
        <f>+C127</f>
        <v>12813267.85143316</v>
      </c>
    </row>
    <row r="127" spans="2:3" x14ac:dyDescent="0.2">
      <c r="B127" s="29" t="s">
        <v>31</v>
      </c>
      <c r="C127" s="21">
        <v>12813267.85143316</v>
      </c>
    </row>
    <row r="128" spans="2:3" x14ac:dyDescent="0.2">
      <c r="B128" s="28" t="s">
        <v>14</v>
      </c>
      <c r="C128" s="19">
        <f>+SUM(C129:C133)</f>
        <v>88454333.849622428</v>
      </c>
    </row>
    <row r="129" spans="2:3" x14ac:dyDescent="0.2">
      <c r="B129" s="29" t="s">
        <v>126</v>
      </c>
      <c r="C129" s="21">
        <v>13589540.767271291</v>
      </c>
    </row>
    <row r="130" spans="2:3" x14ac:dyDescent="0.2">
      <c r="B130" s="29" t="s">
        <v>16</v>
      </c>
      <c r="C130" s="21">
        <v>16937772.515994456</v>
      </c>
    </row>
    <row r="131" spans="2:3" x14ac:dyDescent="0.2">
      <c r="B131" s="29" t="s">
        <v>127</v>
      </c>
      <c r="C131" s="21">
        <v>12679577.543107556</v>
      </c>
    </row>
    <row r="132" spans="2:3" x14ac:dyDescent="0.2">
      <c r="B132" s="29" t="s">
        <v>32</v>
      </c>
      <c r="C132" s="21">
        <v>40337419.478949927</v>
      </c>
    </row>
    <row r="133" spans="2:3" x14ac:dyDescent="0.2">
      <c r="B133" s="29" t="s">
        <v>91</v>
      </c>
      <c r="C133" s="21">
        <v>4910023.5442991983</v>
      </c>
    </row>
    <row r="134" spans="2:3" x14ac:dyDescent="0.2">
      <c r="B134" s="28" t="s">
        <v>81</v>
      </c>
      <c r="C134" s="19">
        <f>+C135</f>
        <v>4161340.6949750818</v>
      </c>
    </row>
    <row r="135" spans="2:3" x14ac:dyDescent="0.2">
      <c r="B135" s="29" t="s">
        <v>86</v>
      </c>
      <c r="C135" s="21">
        <v>4161340.6949750818</v>
      </c>
    </row>
    <row r="136" spans="2:3" x14ac:dyDescent="0.2">
      <c r="B136" s="28" t="s">
        <v>55</v>
      </c>
      <c r="C136" s="19">
        <f>+SUM(C137:C139)</f>
        <v>34321714.123714238</v>
      </c>
    </row>
    <row r="137" spans="2:3" x14ac:dyDescent="0.2">
      <c r="B137" s="29" t="s">
        <v>88</v>
      </c>
      <c r="C137" s="21">
        <v>10908997.518228414</v>
      </c>
    </row>
    <row r="138" spans="2:3" x14ac:dyDescent="0.2">
      <c r="B138" s="29" t="s">
        <v>80</v>
      </c>
      <c r="C138" s="21">
        <v>8628283.9682847075</v>
      </c>
    </row>
    <row r="139" spans="2:3" x14ac:dyDescent="0.2">
      <c r="B139" s="29" t="s">
        <v>79</v>
      </c>
      <c r="C139" s="21">
        <v>14784432.637201114</v>
      </c>
    </row>
    <row r="140" spans="2:3" x14ac:dyDescent="0.2">
      <c r="B140" s="28" t="s">
        <v>33</v>
      </c>
      <c r="C140" s="19">
        <f>+C141</f>
        <v>10404135.751410512</v>
      </c>
    </row>
    <row r="141" spans="2:3" ht="13.5" thickBot="1" x14ac:dyDescent="0.25">
      <c r="B141" s="29" t="s">
        <v>34</v>
      </c>
      <c r="C141" s="21">
        <v>10404135.751410512</v>
      </c>
    </row>
    <row r="142" spans="2:3" ht="13.5" thickBot="1" x14ac:dyDescent="0.25">
      <c r="B142" s="16" t="s">
        <v>82</v>
      </c>
      <c r="C142" s="5">
        <v>6932104.2960431948</v>
      </c>
    </row>
    <row r="143" spans="2:3" ht="13.5" thickBot="1" x14ac:dyDescent="0.25">
      <c r="B143" s="23" t="s">
        <v>19</v>
      </c>
      <c r="C143" s="5">
        <f>+C12+C42+C61+C91+C125+C142</f>
        <v>1280459766.5915365</v>
      </c>
    </row>
    <row r="144" spans="2:3" ht="13.5" thickBot="1" x14ac:dyDescent="0.25">
      <c r="B144" s="30" t="s">
        <v>18</v>
      </c>
      <c r="C144" s="7">
        <v>0</v>
      </c>
    </row>
    <row r="145" spans="2:3" ht="13.5" thickBot="1" x14ac:dyDescent="0.25">
      <c r="B145" s="23" t="s">
        <v>20</v>
      </c>
      <c r="C145" s="6">
        <f>+C143+C144</f>
        <v>1280459766.5915365</v>
      </c>
    </row>
    <row r="150" spans="2:3" x14ac:dyDescent="0.2">
      <c r="B150" s="37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zoomScaleNormal="100" workbookViewId="0">
      <selection activeCell="B44" sqref="B44:C60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6"/>
    </row>
    <row r="5" spans="1:3" ht="15" customHeight="1" x14ac:dyDescent="0.2">
      <c r="B5" s="66" t="s">
        <v>87</v>
      </c>
      <c r="C5" s="66"/>
    </row>
    <row r="6" spans="1:3" ht="7.5" customHeight="1" x14ac:dyDescent="0.25">
      <c r="B6" s="11"/>
      <c r="C6" s="11"/>
    </row>
    <row r="7" spans="1:3" x14ac:dyDescent="0.2">
      <c r="B7" s="67" t="s">
        <v>128</v>
      </c>
      <c r="C7" s="67"/>
    </row>
    <row r="8" spans="1:3" ht="7.5" customHeight="1" x14ac:dyDescent="0.2">
      <c r="B8" s="12"/>
      <c r="C8" s="12"/>
    </row>
    <row r="9" spans="1:3" x14ac:dyDescent="0.2">
      <c r="B9" s="63" t="s">
        <v>130</v>
      </c>
      <c r="C9" s="63"/>
    </row>
    <row r="10" spans="1:3" ht="7.5" customHeight="1" thickBot="1" x14ac:dyDescent="0.25">
      <c r="B10" s="64"/>
      <c r="C10" s="64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37</v>
      </c>
      <c r="C12" s="17">
        <f>+C13+C15+C17+C19+C23+C26+C28</f>
        <v>721405.21000000008</v>
      </c>
    </row>
    <row r="13" spans="1:3" x14ac:dyDescent="0.2">
      <c r="B13" s="22" t="s">
        <v>60</v>
      </c>
      <c r="C13" s="19">
        <f>+C14</f>
        <v>122180.78000000004</v>
      </c>
    </row>
    <row r="14" spans="1:3" x14ac:dyDescent="0.2">
      <c r="B14" s="29" t="s">
        <v>60</v>
      </c>
      <c r="C14" s="21">
        <v>122180.78000000004</v>
      </c>
    </row>
    <row r="15" spans="1:3" x14ac:dyDescent="0.2">
      <c r="B15" s="22" t="s">
        <v>83</v>
      </c>
      <c r="C15" s="19">
        <f>+C16</f>
        <v>20464.87</v>
      </c>
    </row>
    <row r="16" spans="1:3" x14ac:dyDescent="0.2">
      <c r="B16" s="29" t="s">
        <v>83</v>
      </c>
      <c r="C16" s="21">
        <v>20464.87</v>
      </c>
    </row>
    <row r="17" spans="2:3" x14ac:dyDescent="0.2">
      <c r="B17" s="22" t="s">
        <v>1</v>
      </c>
      <c r="C17" s="19">
        <f>+C18</f>
        <v>19262.349999999999</v>
      </c>
    </row>
    <row r="18" spans="2:3" x14ac:dyDescent="0.2">
      <c r="B18" s="29" t="s">
        <v>56</v>
      </c>
      <c r="C18" s="21">
        <v>19262.349999999999</v>
      </c>
    </row>
    <row r="19" spans="2:3" x14ac:dyDescent="0.2">
      <c r="B19" s="22" t="s">
        <v>35</v>
      </c>
      <c r="C19" s="19">
        <f>SUM(C20:C22)</f>
        <v>283017.11999999994</v>
      </c>
    </row>
    <row r="20" spans="2:3" x14ac:dyDescent="0.2">
      <c r="B20" s="29" t="s">
        <v>49</v>
      </c>
      <c r="C20" s="21">
        <v>59133.220000000016</v>
      </c>
    </row>
    <row r="21" spans="2:3" x14ac:dyDescent="0.2">
      <c r="B21" s="29" t="s">
        <v>58</v>
      </c>
      <c r="C21" s="21">
        <v>192715.34999999992</v>
      </c>
    </row>
    <row r="22" spans="2:3" x14ac:dyDescent="0.2">
      <c r="B22" s="29" t="s">
        <v>57</v>
      </c>
      <c r="C22" s="21">
        <v>31168.55</v>
      </c>
    </row>
    <row r="23" spans="2:3" x14ac:dyDescent="0.2">
      <c r="B23" s="22" t="s">
        <v>26</v>
      </c>
      <c r="C23" s="19">
        <f>SUM(C24:C25)</f>
        <v>163624.14000000001</v>
      </c>
    </row>
    <row r="24" spans="2:3" x14ac:dyDescent="0.2">
      <c r="B24" s="29" t="s">
        <v>97</v>
      </c>
      <c r="C24" s="21">
        <v>21620</v>
      </c>
    </row>
    <row r="25" spans="2:3" x14ac:dyDescent="0.2">
      <c r="B25" s="29" t="s">
        <v>100</v>
      </c>
      <c r="C25" s="21">
        <v>142004.14000000001</v>
      </c>
    </row>
    <row r="26" spans="2:3" x14ac:dyDescent="0.2">
      <c r="B26" s="22" t="s">
        <v>27</v>
      </c>
      <c r="C26" s="19">
        <f>+C27</f>
        <v>14891.16</v>
      </c>
    </row>
    <row r="27" spans="2:3" x14ac:dyDescent="0.2">
      <c r="B27" s="29" t="s">
        <v>28</v>
      </c>
      <c r="C27" s="21">
        <v>14891.16</v>
      </c>
    </row>
    <row r="28" spans="2:3" x14ac:dyDescent="0.2">
      <c r="B28" s="22" t="s">
        <v>2</v>
      </c>
      <c r="C28" s="19">
        <f>+C29</f>
        <v>97964.79</v>
      </c>
    </row>
    <row r="29" spans="2:3" ht="13.5" thickBot="1" x14ac:dyDescent="0.25">
      <c r="B29" s="29" t="s">
        <v>2</v>
      </c>
      <c r="C29" s="21">
        <v>97964.79</v>
      </c>
    </row>
    <row r="30" spans="2:3" ht="13.5" thickBot="1" x14ac:dyDescent="0.25">
      <c r="B30" s="16" t="s">
        <v>4</v>
      </c>
      <c r="C30" s="17">
        <f>+C31+C34+C37+C39</f>
        <v>659012.26</v>
      </c>
    </row>
    <row r="31" spans="2:3" x14ac:dyDescent="0.2">
      <c r="B31" s="18" t="s">
        <v>46</v>
      </c>
      <c r="C31" s="34">
        <f>SUM(C32:C33)</f>
        <v>76822.290000000008</v>
      </c>
    </row>
    <row r="32" spans="2:3" x14ac:dyDescent="0.2">
      <c r="B32" s="29" t="s">
        <v>103</v>
      </c>
      <c r="C32" s="21">
        <v>2950</v>
      </c>
    </row>
    <row r="33" spans="2:3" x14ac:dyDescent="0.2">
      <c r="B33" s="29" t="s">
        <v>84</v>
      </c>
      <c r="C33" s="21">
        <v>73872.290000000008</v>
      </c>
    </row>
    <row r="34" spans="2:3" x14ac:dyDescent="0.2">
      <c r="B34" s="22" t="s">
        <v>75</v>
      </c>
      <c r="C34" s="19">
        <f>SUM(C35:C36)</f>
        <v>63319.21</v>
      </c>
    </row>
    <row r="35" spans="2:3" x14ac:dyDescent="0.2">
      <c r="B35" s="29" t="s">
        <v>105</v>
      </c>
      <c r="C35" s="21">
        <v>51397.63</v>
      </c>
    </row>
    <row r="36" spans="2:3" x14ac:dyDescent="0.2">
      <c r="B36" s="29" t="s">
        <v>76</v>
      </c>
      <c r="C36" s="21">
        <v>11921.580000000002</v>
      </c>
    </row>
    <row r="37" spans="2:3" x14ac:dyDescent="0.2">
      <c r="B37" s="22" t="s">
        <v>23</v>
      </c>
      <c r="C37" s="19">
        <f>+C38</f>
        <v>3341.0499999999997</v>
      </c>
    </row>
    <row r="38" spans="2:3" x14ac:dyDescent="0.2">
      <c r="B38" s="29" t="s">
        <v>24</v>
      </c>
      <c r="C38" s="21">
        <v>3341.0499999999997</v>
      </c>
    </row>
    <row r="39" spans="2:3" x14ac:dyDescent="0.2">
      <c r="B39" s="22" t="s">
        <v>5</v>
      </c>
      <c r="C39" s="19">
        <f>SUM(C40:C42)</f>
        <v>515529.70999999996</v>
      </c>
    </row>
    <row r="40" spans="2:3" x14ac:dyDescent="0.2">
      <c r="B40" s="29" t="s">
        <v>48</v>
      </c>
      <c r="C40" s="21">
        <v>333920.55</v>
      </c>
    </row>
    <row r="41" spans="2:3" x14ac:dyDescent="0.2">
      <c r="B41" s="29" t="s">
        <v>77</v>
      </c>
      <c r="C41" s="21">
        <v>33720.76</v>
      </c>
    </row>
    <row r="42" spans="2:3" ht="13.5" thickBot="1" x14ac:dyDescent="0.25">
      <c r="B42" s="31" t="s">
        <v>78</v>
      </c>
      <c r="C42" s="32">
        <v>147888.4</v>
      </c>
    </row>
    <row r="43" spans="2:3" ht="13.5" thickBot="1" x14ac:dyDescent="0.25">
      <c r="B43" s="16" t="s">
        <v>6</v>
      </c>
      <c r="C43" s="17">
        <f>+C44+C48+C52+C55+C58</f>
        <v>864871.25999999989</v>
      </c>
    </row>
    <row r="44" spans="2:3" x14ac:dyDescent="0.2">
      <c r="B44" s="18" t="s">
        <v>7</v>
      </c>
      <c r="C44" s="34">
        <f>SUM(C45:C47)</f>
        <v>285568.84999999998</v>
      </c>
    </row>
    <row r="45" spans="2:3" x14ac:dyDescent="0.2">
      <c r="B45" s="29" t="s">
        <v>17</v>
      </c>
      <c r="C45" s="21">
        <v>168741.37</v>
      </c>
    </row>
    <row r="46" spans="2:3" x14ac:dyDescent="0.2">
      <c r="B46" s="29" t="s">
        <v>63</v>
      </c>
      <c r="C46" s="21">
        <v>27691.110000000004</v>
      </c>
    </row>
    <row r="47" spans="2:3" x14ac:dyDescent="0.2">
      <c r="B47" s="29" t="s">
        <v>64</v>
      </c>
      <c r="C47" s="21">
        <v>89136.37</v>
      </c>
    </row>
    <row r="48" spans="2:3" x14ac:dyDescent="0.2">
      <c r="B48" s="22" t="s">
        <v>67</v>
      </c>
      <c r="C48" s="19">
        <f>SUM(C49:C51)</f>
        <v>282085.28999999998</v>
      </c>
    </row>
    <row r="49" spans="2:3" x14ac:dyDescent="0.2">
      <c r="B49" s="29" t="s">
        <v>69</v>
      </c>
      <c r="C49" s="21">
        <v>54677.56</v>
      </c>
    </row>
    <row r="50" spans="2:3" x14ac:dyDescent="0.2">
      <c r="B50" s="29" t="s">
        <v>110</v>
      </c>
      <c r="C50" s="21">
        <v>225182.16999999995</v>
      </c>
    </row>
    <row r="51" spans="2:3" x14ac:dyDescent="0.2">
      <c r="B51" s="29" t="s">
        <v>111</v>
      </c>
      <c r="C51" s="21">
        <v>2225.56</v>
      </c>
    </row>
    <row r="52" spans="2:3" x14ac:dyDescent="0.2">
      <c r="B52" s="22" t="s">
        <v>52</v>
      </c>
      <c r="C52" s="19">
        <f>SUM(C53:C54)</f>
        <v>90334.66</v>
      </c>
    </row>
    <row r="53" spans="2:3" x14ac:dyDescent="0.2">
      <c r="B53" s="29" t="s">
        <v>52</v>
      </c>
      <c r="C53" s="21">
        <v>78517.91</v>
      </c>
    </row>
    <row r="54" spans="2:3" x14ac:dyDescent="0.2">
      <c r="B54" s="29" t="s">
        <v>112</v>
      </c>
      <c r="C54" s="21">
        <v>11816.749999999998</v>
      </c>
    </row>
    <row r="55" spans="2:3" x14ac:dyDescent="0.2">
      <c r="B55" s="22" t="s">
        <v>65</v>
      </c>
      <c r="C55" s="19">
        <f>SUM(C56:C57)</f>
        <v>19426.949999999997</v>
      </c>
    </row>
    <row r="56" spans="2:3" x14ac:dyDescent="0.2">
      <c r="B56" s="29" t="s">
        <v>66</v>
      </c>
      <c r="C56" s="21">
        <v>9175.5499999999993</v>
      </c>
    </row>
    <row r="57" spans="2:3" x14ac:dyDescent="0.2">
      <c r="B57" s="29" t="s">
        <v>65</v>
      </c>
      <c r="C57" s="21">
        <v>10251.4</v>
      </c>
    </row>
    <row r="58" spans="2:3" x14ac:dyDescent="0.2">
      <c r="B58" s="22" t="s">
        <v>3</v>
      </c>
      <c r="C58" s="19">
        <f>SUM(C59:C60)</f>
        <v>187455.51</v>
      </c>
    </row>
    <row r="59" spans="2:3" x14ac:dyDescent="0.2">
      <c r="B59" s="29" t="s">
        <v>22</v>
      </c>
      <c r="C59" s="21">
        <v>97880.800000000017</v>
      </c>
    </row>
    <row r="60" spans="2:3" ht="13.5" thickBot="1" x14ac:dyDescent="0.25">
      <c r="B60" s="31" t="s">
        <v>114</v>
      </c>
      <c r="C60" s="32">
        <v>89574.71</v>
      </c>
    </row>
    <row r="61" spans="2:3" ht="13.5" thickBot="1" x14ac:dyDescent="0.25">
      <c r="B61" s="16" t="s">
        <v>9</v>
      </c>
      <c r="C61" s="17">
        <f>+C62+C65+C69+C72+C74+C80+C83</f>
        <v>861064.98</v>
      </c>
    </row>
    <row r="62" spans="2:3" x14ac:dyDescent="0.2">
      <c r="B62" s="22" t="s">
        <v>38</v>
      </c>
      <c r="C62" s="19">
        <f>SUM(C63:C64)</f>
        <v>86109.2</v>
      </c>
    </row>
    <row r="63" spans="2:3" x14ac:dyDescent="0.2">
      <c r="B63" s="29" t="s">
        <v>115</v>
      </c>
      <c r="C63" s="21">
        <v>19612.149999999998</v>
      </c>
    </row>
    <row r="64" spans="2:3" x14ac:dyDescent="0.2">
      <c r="B64" s="29" t="s">
        <v>30</v>
      </c>
      <c r="C64" s="21">
        <v>66497.05</v>
      </c>
    </row>
    <row r="65" spans="2:3" x14ac:dyDescent="0.2">
      <c r="B65" s="22" t="s">
        <v>50</v>
      </c>
      <c r="C65" s="19">
        <f>SUM(C66:C68)</f>
        <v>58658.83</v>
      </c>
    </row>
    <row r="66" spans="2:3" x14ac:dyDescent="0.2">
      <c r="B66" s="29" t="s">
        <v>70</v>
      </c>
      <c r="C66" s="21">
        <v>6471.88</v>
      </c>
    </row>
    <row r="67" spans="2:3" x14ac:dyDescent="0.2">
      <c r="B67" s="29" t="s">
        <v>71</v>
      </c>
      <c r="C67" s="21">
        <v>42220.390000000007</v>
      </c>
    </row>
    <row r="68" spans="2:3" x14ac:dyDescent="0.2">
      <c r="B68" s="29" t="s">
        <v>51</v>
      </c>
      <c r="C68" s="21">
        <v>9966.5600000000013</v>
      </c>
    </row>
    <row r="69" spans="2:3" x14ac:dyDescent="0.2">
      <c r="B69" s="22" t="s">
        <v>29</v>
      </c>
      <c r="C69" s="19">
        <f>SUM(C70:C71)</f>
        <v>145963.85</v>
      </c>
    </row>
    <row r="70" spans="2:3" x14ac:dyDescent="0.2">
      <c r="B70" s="29" t="s">
        <v>74</v>
      </c>
      <c r="C70" s="21">
        <v>32690.07</v>
      </c>
    </row>
    <row r="71" spans="2:3" x14ac:dyDescent="0.2">
      <c r="B71" s="29" t="s">
        <v>41</v>
      </c>
      <c r="C71" s="21">
        <v>113273.78</v>
      </c>
    </row>
    <row r="72" spans="2:3" x14ac:dyDescent="0.2">
      <c r="B72" s="22" t="s">
        <v>72</v>
      </c>
      <c r="C72" s="19">
        <f>SUM(C73)</f>
        <v>104733.45000000004</v>
      </c>
    </row>
    <row r="73" spans="2:3" x14ac:dyDescent="0.2">
      <c r="B73" s="29" t="s">
        <v>73</v>
      </c>
      <c r="C73" s="21">
        <v>104733.45000000004</v>
      </c>
    </row>
    <row r="74" spans="2:3" x14ac:dyDescent="0.2">
      <c r="B74" s="22" t="s">
        <v>10</v>
      </c>
      <c r="C74" s="19">
        <f>SUM(C75:C79)</f>
        <v>129816.84</v>
      </c>
    </row>
    <row r="75" spans="2:3" x14ac:dyDescent="0.2">
      <c r="B75" s="29" t="s">
        <v>116</v>
      </c>
      <c r="C75" s="21">
        <v>835.34999999999991</v>
      </c>
    </row>
    <row r="76" spans="2:3" x14ac:dyDescent="0.2">
      <c r="B76" s="29" t="s">
        <v>10</v>
      </c>
      <c r="C76" s="21">
        <v>16414.640000000003</v>
      </c>
    </row>
    <row r="77" spans="2:3" x14ac:dyDescent="0.2">
      <c r="B77" s="29" t="s">
        <v>117</v>
      </c>
      <c r="C77" s="21">
        <v>13133.269999999999</v>
      </c>
    </row>
    <row r="78" spans="2:3" x14ac:dyDescent="0.2">
      <c r="B78" s="29" t="s">
        <v>44</v>
      </c>
      <c r="C78" s="21">
        <v>26976.21</v>
      </c>
    </row>
    <row r="79" spans="2:3" x14ac:dyDescent="0.2">
      <c r="B79" s="29" t="s">
        <v>118</v>
      </c>
      <c r="C79" s="21">
        <v>72457.37</v>
      </c>
    </row>
    <row r="80" spans="2:3" x14ac:dyDescent="0.2">
      <c r="B80" s="22" t="s">
        <v>11</v>
      </c>
      <c r="C80" s="19">
        <f>SUM(C81:C82)</f>
        <v>202481.28999999998</v>
      </c>
    </row>
    <row r="81" spans="2:3" x14ac:dyDescent="0.2">
      <c r="B81" s="29" t="s">
        <v>11</v>
      </c>
      <c r="C81" s="21">
        <v>199736.93</v>
      </c>
    </row>
    <row r="82" spans="2:3" x14ac:dyDescent="0.2">
      <c r="B82" s="29" t="s">
        <v>120</v>
      </c>
      <c r="C82" s="21">
        <v>2744.3599999999997</v>
      </c>
    </row>
    <row r="83" spans="2:3" x14ac:dyDescent="0.2">
      <c r="B83" s="22" t="s">
        <v>12</v>
      </c>
      <c r="C83" s="19">
        <f>SUM(C84:C90)</f>
        <v>133301.51999999999</v>
      </c>
    </row>
    <row r="84" spans="2:3" x14ac:dyDescent="0.2">
      <c r="B84" s="29" t="s">
        <v>90</v>
      </c>
      <c r="C84" s="21">
        <v>36960.89</v>
      </c>
    </row>
    <row r="85" spans="2:3" x14ac:dyDescent="0.2">
      <c r="B85" s="29" t="s">
        <v>121</v>
      </c>
      <c r="C85" s="21">
        <v>58187.3</v>
      </c>
    </row>
    <row r="86" spans="2:3" x14ac:dyDescent="0.2">
      <c r="B86" s="29" t="s">
        <v>122</v>
      </c>
      <c r="C86" s="21">
        <v>2106.73</v>
      </c>
    </row>
    <row r="87" spans="2:3" x14ac:dyDescent="0.2">
      <c r="B87" s="29" t="s">
        <v>123</v>
      </c>
      <c r="C87" s="21">
        <v>7039.75</v>
      </c>
    </row>
    <row r="88" spans="2:3" x14ac:dyDescent="0.2">
      <c r="B88" s="29" t="s">
        <v>40</v>
      </c>
      <c r="C88" s="21">
        <v>8876.0199999999986</v>
      </c>
    </row>
    <row r="89" spans="2:3" x14ac:dyDescent="0.2">
      <c r="B89" s="29" t="s">
        <v>12</v>
      </c>
      <c r="C89" s="21">
        <v>17569.71</v>
      </c>
    </row>
    <row r="90" spans="2:3" ht="13.5" thickBot="1" x14ac:dyDescent="0.25">
      <c r="B90" s="29" t="s">
        <v>125</v>
      </c>
      <c r="C90" s="21">
        <v>2561.1200000000003</v>
      </c>
    </row>
    <row r="91" spans="2:3" ht="13.5" thickBot="1" x14ac:dyDescent="0.25">
      <c r="B91" s="16" t="s">
        <v>13</v>
      </c>
      <c r="C91" s="17">
        <f>+C92+C94+C97+C99+C102</f>
        <v>1346053.27</v>
      </c>
    </row>
    <row r="92" spans="2:3" x14ac:dyDescent="0.2">
      <c r="B92" s="22" t="s">
        <v>31</v>
      </c>
      <c r="C92" s="19">
        <f>+C93</f>
        <v>39662.6</v>
      </c>
    </row>
    <row r="93" spans="2:3" x14ac:dyDescent="0.2">
      <c r="B93" s="29" t="s">
        <v>31</v>
      </c>
      <c r="C93" s="21">
        <v>39662.6</v>
      </c>
    </row>
    <row r="94" spans="2:3" x14ac:dyDescent="0.2">
      <c r="B94" s="22" t="s">
        <v>14</v>
      </c>
      <c r="C94" s="19">
        <f>+SUM(C95:C96)</f>
        <v>57049.62</v>
      </c>
    </row>
    <row r="95" spans="2:3" x14ac:dyDescent="0.2">
      <c r="B95" s="29" t="s">
        <v>127</v>
      </c>
      <c r="C95" s="21">
        <v>54633.9</v>
      </c>
    </row>
    <row r="96" spans="2:3" x14ac:dyDescent="0.2">
      <c r="B96" s="29" t="s">
        <v>91</v>
      </c>
      <c r="C96" s="21">
        <v>2415.7200000000003</v>
      </c>
    </row>
    <row r="97" spans="2:3" x14ac:dyDescent="0.2">
      <c r="B97" s="28" t="s">
        <v>81</v>
      </c>
      <c r="C97" s="19">
        <f>+C98</f>
        <v>14020.84</v>
      </c>
    </row>
    <row r="98" spans="2:3" x14ac:dyDescent="0.2">
      <c r="B98" s="29" t="s">
        <v>86</v>
      </c>
      <c r="C98" s="21">
        <v>14020.84</v>
      </c>
    </row>
    <row r="99" spans="2:3" x14ac:dyDescent="0.2">
      <c r="B99" s="28" t="s">
        <v>55</v>
      </c>
      <c r="C99" s="19">
        <f>+SUM(C100:C101)</f>
        <v>22121.510000000002</v>
      </c>
    </row>
    <row r="100" spans="2:3" x14ac:dyDescent="0.2">
      <c r="B100" s="29" t="s">
        <v>80</v>
      </c>
      <c r="C100" s="21">
        <v>19304.2</v>
      </c>
    </row>
    <row r="101" spans="2:3" x14ac:dyDescent="0.2">
      <c r="B101" s="29" t="s">
        <v>79</v>
      </c>
      <c r="C101" s="21">
        <v>2817.3100000000004</v>
      </c>
    </row>
    <row r="102" spans="2:3" x14ac:dyDescent="0.2">
      <c r="B102" s="28" t="s">
        <v>33</v>
      </c>
      <c r="C102" s="19">
        <f>+C103</f>
        <v>1213198.7</v>
      </c>
    </row>
    <row r="103" spans="2:3" ht="13.5" thickBot="1" x14ac:dyDescent="0.25">
      <c r="B103" s="29" t="s">
        <v>34</v>
      </c>
      <c r="C103" s="21">
        <v>1213198.7</v>
      </c>
    </row>
    <row r="104" spans="2:3" ht="13.5" thickBot="1" x14ac:dyDescent="0.25">
      <c r="B104" s="16" t="s">
        <v>82</v>
      </c>
      <c r="C104" s="17">
        <v>0</v>
      </c>
    </row>
    <row r="105" spans="2:3" ht="13.5" thickBot="1" x14ac:dyDescent="0.25">
      <c r="B105" s="23" t="s">
        <v>19</v>
      </c>
      <c r="C105" s="5">
        <f>+C12+C30+C43+C61+C91+C104</f>
        <v>4452406.9800000004</v>
      </c>
    </row>
    <row r="106" spans="2:3" ht="13.5" thickBot="1" x14ac:dyDescent="0.25">
      <c r="B106" s="24" t="s">
        <v>18</v>
      </c>
      <c r="C106" s="7">
        <v>0</v>
      </c>
    </row>
    <row r="107" spans="2:3" ht="13.5" thickBot="1" x14ac:dyDescent="0.25">
      <c r="B107" s="8" t="s">
        <v>20</v>
      </c>
      <c r="C107" s="6">
        <f>+C105+C106</f>
        <v>4452406.9800000004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60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PI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PI!Títulos_a_imprimir</vt:lpstr>
      <vt:lpstr>'RC'!Títulos_a_imprimir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2017-10-27T14:53:52Z</cp:lastPrinted>
  <dcterms:created xsi:type="dcterms:W3CDTF">2008-10-13T19:04:10Z</dcterms:created>
  <dcterms:modified xsi:type="dcterms:W3CDTF">2017-10-27T14:53:57Z</dcterms:modified>
</cp:coreProperties>
</file>