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3112014\INFORMES 2017\TRIMESTRALES\"/>
    </mc:Choice>
  </mc:AlternateContent>
  <bookViews>
    <workbookView xWindow="0" yWindow="285" windowWidth="15195" windowHeight="7755" activeTab="5"/>
  </bookViews>
  <sheets>
    <sheet name="PC" sheetId="28" r:id="rId1"/>
    <sheet name="GL" sheetId="23" r:id="rId2"/>
    <sheet name="FONDO GL" sheetId="24" r:id="rId3"/>
    <sheet name="FONDO GL CDI" sheetId="25" r:id="rId4"/>
    <sheet name="FONDO MUTUAL" sheetId="26" r:id="rId5"/>
    <sheet name="RC" sheetId="27" r:id="rId6"/>
  </sheets>
  <externalReferences>
    <externalReference r:id="rId7"/>
  </externalReferences>
  <definedNames>
    <definedName name="_xlnm._FilterDatabase" localSheetId="0" hidden="1">PC!$B$12:$C$50</definedName>
    <definedName name="_xlnm.Print_Area" localSheetId="2">'FONDO GL'!$B$1:$C$38</definedName>
    <definedName name="_xlnm.Print_Area" localSheetId="3">'FONDO GL CDI'!$B$1:$C$25</definedName>
    <definedName name="_xlnm.Print_Area" localSheetId="4">'FONDO MUTUAL'!$B$1:$C$145</definedName>
    <definedName name="_xlnm.Print_Area" localSheetId="1">GL!$B$1:$C$28</definedName>
    <definedName name="_xlnm.Print_Area" localSheetId="5">'RC'!$B$1:$C$69</definedName>
    <definedName name="FSD" localSheetId="3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5">'RC'!$1:$11</definedName>
  </definedNames>
  <calcPr calcId="162913"/>
</workbook>
</file>

<file path=xl/calcChain.xml><?xml version="1.0" encoding="utf-8"?>
<calcChain xmlns="http://schemas.openxmlformats.org/spreadsheetml/2006/main">
  <c r="C45" i="28" l="1"/>
  <c r="C43" i="28"/>
  <c r="C40" i="28"/>
  <c r="C38" i="28"/>
  <c r="C34" i="28"/>
  <c r="C32" i="28"/>
  <c r="C30" i="28"/>
  <c r="C28" i="28"/>
  <c r="C27" i="28"/>
  <c r="C23" i="28"/>
  <c r="C21" i="28"/>
  <c r="C19" i="28"/>
  <c r="C16" i="28"/>
  <c r="C14" i="28"/>
  <c r="C13" i="28" l="1"/>
  <c r="C37" i="28"/>
  <c r="C18" i="28"/>
  <c r="C42" i="28"/>
  <c r="C48" i="28" l="1"/>
  <c r="C50" i="28" s="1"/>
  <c r="C34" i="24"/>
  <c r="C32" i="24"/>
  <c r="C29" i="24"/>
  <c r="C26" i="24"/>
  <c r="C25" i="24" s="1"/>
  <c r="C23" i="24"/>
  <c r="C21" i="24"/>
  <c r="C18" i="24"/>
  <c r="C15" i="24"/>
  <c r="C13" i="24"/>
  <c r="C12" i="24" l="1"/>
  <c r="C28" i="24"/>
  <c r="C20" i="24"/>
  <c r="C36" i="24" l="1"/>
  <c r="C64" i="27" l="1"/>
  <c r="C62" i="27"/>
  <c r="C61" i="27" s="1"/>
  <c r="C59" i="27"/>
  <c r="C57" i="27"/>
  <c r="C55" i="27"/>
  <c r="C54" i="27" s="1"/>
  <c r="C52" i="27"/>
  <c r="C48" i="27"/>
  <c r="C46" i="27"/>
  <c r="C44" i="27"/>
  <c r="C42" i="27"/>
  <c r="C39" i="27"/>
  <c r="C33" i="27"/>
  <c r="C32" i="27" s="1"/>
  <c r="C22" i="27"/>
  <c r="C28" i="27"/>
  <c r="C25" i="27"/>
  <c r="C23" i="27"/>
  <c r="C19" i="27"/>
  <c r="C17" i="27"/>
  <c r="C15" i="27"/>
  <c r="C13" i="27"/>
  <c r="C12" i="27" s="1"/>
  <c r="C24" i="23"/>
  <c r="C21" i="23"/>
  <c r="C18" i="23"/>
  <c r="C16" i="23"/>
  <c r="C13" i="23"/>
  <c r="C12" i="23" s="1"/>
  <c r="C20" i="23" l="1"/>
  <c r="C26" i="23" s="1"/>
  <c r="C15" i="23"/>
  <c r="C140" i="26" l="1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20" i="25"/>
  <c r="C19" i="25" s="1"/>
  <c r="C16" i="25"/>
  <c r="C15" i="25" s="1"/>
  <c r="C13" i="25"/>
  <c r="C12" i="25" s="1"/>
  <c r="C91" i="26" l="1"/>
  <c r="C61" i="26"/>
  <c r="C125" i="26"/>
  <c r="C42" i="26"/>
  <c r="C12" i="26"/>
  <c r="C23" i="25"/>
  <c r="C25" i="25" s="1"/>
  <c r="C28" i="23"/>
  <c r="C143" i="26" l="1"/>
  <c r="C145" i="26" s="1"/>
  <c r="C38" i="24"/>
  <c r="C67" i="27"/>
  <c r="C69" i="27" s="1"/>
</calcChain>
</file>

<file path=xl/sharedStrings.xml><?xml version="1.0" encoding="utf-8"?>
<sst xmlns="http://schemas.openxmlformats.org/spreadsheetml/2006/main" count="318" uniqueCount="133">
  <si>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</si>
  <si>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</si>
  <si>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</si>
  <si>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</si>
  <si>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</si>
  <si>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</si>
  <si>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</si>
  <si>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</si>
  <si>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</si>
  <si>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</si>
  <si>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</si>
  <si>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</si>
  <si>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</si>
  <si>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</si>
  <si>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</si>
  <si>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</si>
  <si>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</si>
  <si>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</si>
  <si>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</si>
  <si>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</si>
  <si>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</si>
  <si>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</si>
  <si>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</si>
  <si>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</si>
  <si>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</si>
  <si>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</si>
  <si>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</si>
  <si>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</si>
  <si>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</si>
  <si>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</si>
  <si>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</si>
  <si>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</si>
  <si>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</si>
  <si>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</si>
  <si>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</si>
  <si>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</si>
  <si>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</si>
  <si>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</si>
  <si>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</si>
  <si>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</si>
  <si>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</si>
  <si>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</si>
  <si>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</si>
  <si>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</si>
  <si>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</si>
  <si>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</si>
  <si>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</si>
  <si>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</si>
  <si>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</si>
  <si>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</si>
  <si>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</si>
  <si>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</si>
  <si>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</si>
  <si>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</si>
  <si>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</si>
  <si>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</si>
  <si>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</si>
  <si>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</si>
  <si>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</si>
  <si>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</si>
  <si>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</si>
  <si>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</si>
  <si>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</si>
  <si>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</si>
  <si>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</si>
  <si>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</si>
  <si>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</si>
  <si>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</si>
  <si>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</si>
  <si>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</si>
  <si>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</si>
  <si>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</si>
  <si>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</si>
  <si>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</si>
  <si>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</si>
  <si>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</si>
  <si>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</si>
  <si>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</si>
  <si>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</si>
  <si>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</si>
  <si>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</si>
  <si>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</si>
  <si>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</si>
  <si>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</si>
  <si>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</si>
  <si>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</si>
  <si>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</si>
  <si>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</si>
  <si>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</si>
  <si>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</si>
  <si>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</si>
  <si>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</si>
  <si>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</si>
  <si>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</si>
  <si>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AUTLAN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</si>
  <si>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</si>
  <si>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</si>
  <si>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</si>
  <si>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</si>
  <si>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</si>
  <si>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</si>
  <si>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</si>
  <si>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</si>
  <si>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</si>
  <si>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</si>
  <si>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</si>
  <si>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</si>
  <si>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</si>
  <si>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</si>
  <si>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</si>
  <si>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</si>
  <si>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</si>
  <si>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</si>
  <si>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</si>
  <si>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</si>
  <si>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</si>
  <si>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</si>
  <si>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</si>
  <si>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</si>
  <si>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</si>
  <si>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</si>
  <si>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</si>
  <si>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</si>
  <si>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</si>
  <si>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</si>
  <si>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</si>
  <si>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</si>
  <si>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</si>
  <si>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</si>
  <si>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SOLIDARIDAD</t>
  </si>
  <si>
    <t>ENERO - MARZO 2017</t>
  </si>
  <si>
    <t>PROGRAMA DE GARANTIAS LIQUIDAS</t>
  </si>
  <si>
    <t>PROGRAMA DE CAPACITACIÓN PARA PRODUCTORES E INTERMEDIARIOS FINANCIEROS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</si>
</sst>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68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4" fillId="25" borderId="10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1" fillId="25" borderId="20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25" fillId="0" borderId="0" xfId="323" applyFont="1"/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5" fillId="0" borderId="0" xfId="323" applyFont="1" applyAlignment="1">
      <alignment vertical="center" wrapText="1"/>
    </xf>
    <xf numFmtId="0" fontId="6" fillId="0" borderId="0" xfId="323" applyFont="1" applyAlignment="1">
      <alignment horizontal="center" wrapText="1"/>
    </xf>
    <xf numFmtId="0" fontId="4" fillId="24" borderId="10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4" fillId="25" borderId="13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4" fillId="25" borderId="17" xfId="0" applyFont="1" applyFill="1" applyBorder="1" applyAlignment="1">
      <alignment horizontal="center"/>
    </xf>
    <xf numFmtId="44" fontId="1" fillId="0" borderId="0" xfId="323" applyNumberFormat="1"/>
    <xf numFmtId="0" fontId="1" fillId="25" borderId="17" xfId="0" applyFont="1" applyFill="1" applyBorder="1" applyAlignment="1">
      <alignment horizontal="right" indent="1"/>
    </xf>
    <xf numFmtId="0" fontId="1" fillId="25" borderId="18" xfId="0" applyFont="1" applyFill="1" applyBorder="1" applyAlignment="1">
      <alignment horizontal="right" indent="1"/>
    </xf>
    <xf numFmtId="0" fontId="4" fillId="25" borderId="10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4" fillId="25" borderId="22" xfId="0" applyFont="1" applyFill="1" applyBorder="1" applyAlignment="1"/>
    <xf numFmtId="0" fontId="4" fillId="25" borderId="10" xfId="0" applyFont="1" applyFill="1" applyBorder="1" applyAlignment="1"/>
    <xf numFmtId="44" fontId="4" fillId="25" borderId="16" xfId="0" applyNumberFormat="1" applyFont="1" applyFill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left"/>
    </xf>
    <xf numFmtId="0" fontId="1" fillId="25" borderId="15" xfId="0" applyFont="1" applyFill="1" applyBorder="1" applyAlignment="1">
      <alignment horizontal="left"/>
    </xf>
    <xf numFmtId="0" fontId="4" fillId="0" borderId="19" xfId="323" applyFont="1" applyBorder="1" applyAlignment="1">
      <alignment horizontal="left" vertical="top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11" fontId="4" fillId="0" borderId="0" xfId="323" applyNumberFormat="1" applyFont="1" applyAlignment="1">
      <alignment horizontal="center"/>
    </xf>
    <xf numFmtId="0" fontId="4" fillId="0" borderId="19" xfId="323" applyFont="1" applyBorder="1" applyAlignment="1">
      <alignment horizontal="center" vertical="top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2981325</xdr:colOff>
      <xdr:row>0</xdr:row>
      <xdr:rowOff>0</xdr:rowOff>
    </xdr:from>
    <xdr:to>
      <xdr:col>2</xdr:col>
      <xdr:colOff>1800225</xdr:colOff>
      <xdr:row>3</xdr:row>
      <xdr:rowOff>152775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14" zoomScaleNormal="100" workbookViewId="0">
      <selection activeCell="C1" sqref="B1:C50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50" customWidth="1"/>
    <col min="4" max="16384" width="11.42578125" style="1"/>
  </cols>
  <sheetData>
    <row r="1" spans="1:3" x14ac:dyDescent="0.2">
      <c r="A1" s="3"/>
      <c r="B1" s="2"/>
      <c r="C1" s="38"/>
    </row>
    <row r="2" spans="1:3" x14ac:dyDescent="0.2">
      <c r="A2" s="3"/>
      <c r="B2" s="2"/>
      <c r="C2" s="38"/>
    </row>
    <row r="3" spans="1:3" x14ac:dyDescent="0.2">
      <c r="A3" s="3"/>
      <c r="B3" s="4"/>
      <c r="C3" s="39"/>
    </row>
    <row r="4" spans="1:3" x14ac:dyDescent="0.2">
      <c r="A4" s="40"/>
      <c r="B4" s="41"/>
      <c r="C4" s="42"/>
    </row>
    <row r="5" spans="1:3" ht="12.75" customHeight="1" x14ac:dyDescent="0.2">
      <c r="A5" s="3"/>
      <c r="B5" s="67" t="s">
        <v>87</v>
      </c>
      <c r="C5" s="67"/>
    </row>
    <row r="6" spans="1:3" x14ac:dyDescent="0.2">
      <c r="A6" s="3"/>
      <c r="B6" s="43"/>
      <c r="C6" s="43"/>
    </row>
    <row r="7" spans="1:3" ht="12.75" customHeight="1" x14ac:dyDescent="0.2">
      <c r="A7" s="3"/>
      <c r="B7" s="64" t="s">
        <v>132</v>
      </c>
      <c r="C7" s="64"/>
    </row>
    <row r="8" spans="1:3" x14ac:dyDescent="0.2">
      <c r="A8" s="3"/>
      <c r="B8" s="64"/>
      <c r="C8" s="64"/>
    </row>
    <row r="9" spans="1:3" x14ac:dyDescent="0.2">
      <c r="A9" s="3"/>
      <c r="B9" s="44"/>
      <c r="C9" s="44"/>
    </row>
    <row r="10" spans="1:3" x14ac:dyDescent="0.2">
      <c r="A10" s="3"/>
      <c r="B10" s="62" t="s">
        <v>130</v>
      </c>
      <c r="C10" s="62"/>
    </row>
    <row r="11" spans="1:3" ht="13.5" thickBot="1" x14ac:dyDescent="0.25">
      <c r="A11" s="3"/>
      <c r="B11" s="63"/>
      <c r="C11" s="63"/>
    </row>
    <row r="12" spans="1:3" ht="13.5" thickBot="1" x14ac:dyDescent="0.25">
      <c r="B12" s="45" t="s">
        <v>0</v>
      </c>
      <c r="C12" s="46" t="s">
        <v>15</v>
      </c>
    </row>
    <row r="13" spans="1:3" ht="13.5" thickBot="1" x14ac:dyDescent="0.25">
      <c r="B13" s="47" t="s">
        <v>37</v>
      </c>
      <c r="C13" s="48">
        <f>+C14+C16</f>
        <v>378643.73</v>
      </c>
    </row>
    <row r="14" spans="1:3" x14ac:dyDescent="0.2">
      <c r="B14" s="49" t="s">
        <v>35</v>
      </c>
      <c r="C14" s="19">
        <f>SUM(C15:C15)</f>
        <v>150000</v>
      </c>
    </row>
    <row r="15" spans="1:3" x14ac:dyDescent="0.2">
      <c r="B15" s="51" t="s">
        <v>58</v>
      </c>
      <c r="C15" s="21">
        <v>150000</v>
      </c>
    </row>
    <row r="16" spans="1:3" x14ac:dyDescent="0.2">
      <c r="B16" s="49" t="s">
        <v>2</v>
      </c>
      <c r="C16" s="19">
        <f>SUM(C17)</f>
        <v>228643.72999999998</v>
      </c>
    </row>
    <row r="17" spans="2:3" ht="13.5" thickBot="1" x14ac:dyDescent="0.25">
      <c r="B17" s="52" t="s">
        <v>2</v>
      </c>
      <c r="C17" s="21">
        <v>228643.72999999998</v>
      </c>
    </row>
    <row r="18" spans="2:3" ht="13.5" thickBot="1" x14ac:dyDescent="0.25">
      <c r="B18" s="47" t="s">
        <v>4</v>
      </c>
      <c r="C18" s="48">
        <f>+C19+C21+C23</f>
        <v>1317242.29</v>
      </c>
    </row>
    <row r="19" spans="2:3" x14ac:dyDescent="0.2">
      <c r="B19" s="53" t="s">
        <v>46</v>
      </c>
      <c r="C19" s="34">
        <f>SUM(C20:C20)</f>
        <v>73613.600000000006</v>
      </c>
    </row>
    <row r="20" spans="2:3" x14ac:dyDescent="0.2">
      <c r="B20" s="54" t="s">
        <v>84</v>
      </c>
      <c r="C20" s="21">
        <v>73613.600000000006</v>
      </c>
    </row>
    <row r="21" spans="2:3" x14ac:dyDescent="0.2">
      <c r="B21" s="55" t="s">
        <v>23</v>
      </c>
      <c r="C21" s="19">
        <f>SUM(C22:C22)</f>
        <v>197200</v>
      </c>
    </row>
    <row r="22" spans="2:3" x14ac:dyDescent="0.2">
      <c r="B22" s="54" t="s">
        <v>25</v>
      </c>
      <c r="C22" s="21">
        <v>197200</v>
      </c>
    </row>
    <row r="23" spans="2:3" x14ac:dyDescent="0.2">
      <c r="B23" s="55" t="s">
        <v>5</v>
      </c>
      <c r="C23" s="19">
        <f>SUM(C24:C26)</f>
        <v>1046428.69</v>
      </c>
    </row>
    <row r="24" spans="2:3" x14ac:dyDescent="0.2">
      <c r="B24" s="54" t="s">
        <v>48</v>
      </c>
      <c r="C24" s="21">
        <v>349909.7</v>
      </c>
    </row>
    <row r="25" spans="2:3" x14ac:dyDescent="0.2">
      <c r="B25" s="54" t="s">
        <v>77</v>
      </c>
      <c r="C25" s="21">
        <v>407202</v>
      </c>
    </row>
    <row r="26" spans="2:3" ht="13.5" thickBot="1" x14ac:dyDescent="0.25">
      <c r="B26" s="54" t="s">
        <v>85</v>
      </c>
      <c r="C26" s="21">
        <v>289316.99</v>
      </c>
    </row>
    <row r="27" spans="2:3" ht="13.5" thickBot="1" x14ac:dyDescent="0.25">
      <c r="B27" s="56" t="s">
        <v>6</v>
      </c>
      <c r="C27" s="48">
        <f>SUM(C28,C30,C32,C34)</f>
        <v>623332.53</v>
      </c>
    </row>
    <row r="28" spans="2:3" x14ac:dyDescent="0.2">
      <c r="B28" s="55" t="s">
        <v>67</v>
      </c>
      <c r="C28" s="19">
        <f>SUM(C29:C29)</f>
        <v>99999.290000000008</v>
      </c>
    </row>
    <row r="29" spans="2:3" x14ac:dyDescent="0.2">
      <c r="B29" s="54" t="s">
        <v>111</v>
      </c>
      <c r="C29" s="21">
        <v>99999.290000000008</v>
      </c>
    </row>
    <row r="30" spans="2:3" x14ac:dyDescent="0.2">
      <c r="B30" s="55" t="s">
        <v>61</v>
      </c>
      <c r="C30" s="19">
        <f>SUM(C31)</f>
        <v>387686</v>
      </c>
    </row>
    <row r="31" spans="2:3" x14ac:dyDescent="0.2">
      <c r="B31" s="54" t="s">
        <v>62</v>
      </c>
      <c r="C31" s="21">
        <v>387686</v>
      </c>
    </row>
    <row r="32" spans="2:3" x14ac:dyDescent="0.2">
      <c r="B32" s="55" t="s">
        <v>8</v>
      </c>
      <c r="C32" s="19">
        <f>SUM(C33:C33)</f>
        <v>79998.240000000005</v>
      </c>
    </row>
    <row r="33" spans="2:3" x14ac:dyDescent="0.2">
      <c r="B33" s="54" t="s">
        <v>43</v>
      </c>
      <c r="C33" s="21">
        <v>79998.240000000005</v>
      </c>
    </row>
    <row r="34" spans="2:3" x14ac:dyDescent="0.2">
      <c r="B34" s="55" t="s">
        <v>3</v>
      </c>
      <c r="C34" s="19">
        <f>SUM(C35:C36)</f>
        <v>55649</v>
      </c>
    </row>
    <row r="35" spans="2:3" x14ac:dyDescent="0.2">
      <c r="B35" s="54" t="s">
        <v>22</v>
      </c>
      <c r="C35" s="21">
        <v>20000</v>
      </c>
    </row>
    <row r="36" spans="2:3" ht="13.5" thickBot="1" x14ac:dyDescent="0.25">
      <c r="B36" s="54" t="s">
        <v>3</v>
      </c>
      <c r="C36" s="21">
        <v>35649</v>
      </c>
    </row>
    <row r="37" spans="2:3" ht="13.5" thickBot="1" x14ac:dyDescent="0.25">
      <c r="B37" s="57" t="s">
        <v>9</v>
      </c>
      <c r="C37" s="58">
        <f>+C38+C40</f>
        <v>296863.65999999997</v>
      </c>
    </row>
    <row r="38" spans="2:3" x14ac:dyDescent="0.2">
      <c r="B38" s="53" t="s">
        <v>38</v>
      </c>
      <c r="C38" s="34">
        <f>SUM(C39:C39)</f>
        <v>33388.67</v>
      </c>
    </row>
    <row r="39" spans="2:3" x14ac:dyDescent="0.2">
      <c r="B39" s="54" t="s">
        <v>30</v>
      </c>
      <c r="C39" s="21">
        <v>33388.67</v>
      </c>
    </row>
    <row r="40" spans="2:3" x14ac:dyDescent="0.2">
      <c r="B40" s="55" t="s">
        <v>11</v>
      </c>
      <c r="C40" s="19">
        <f>SUM(C41:C41)</f>
        <v>263474.99</v>
      </c>
    </row>
    <row r="41" spans="2:3" ht="13.5" thickBot="1" x14ac:dyDescent="0.25">
      <c r="B41" s="54" t="s">
        <v>11</v>
      </c>
      <c r="C41" s="21">
        <v>263474.99</v>
      </c>
    </row>
    <row r="42" spans="2:3" ht="13.5" thickBot="1" x14ac:dyDescent="0.25">
      <c r="B42" s="47" t="s">
        <v>13</v>
      </c>
      <c r="C42" s="48">
        <f>+C43+C45</f>
        <v>203529.25</v>
      </c>
    </row>
    <row r="43" spans="2:3" x14ac:dyDescent="0.2">
      <c r="B43" s="49" t="s">
        <v>14</v>
      </c>
      <c r="C43" s="19">
        <f>SUM(C44:C44)</f>
        <v>16984</v>
      </c>
    </row>
    <row r="44" spans="2:3" x14ac:dyDescent="0.2">
      <c r="B44" s="51" t="s">
        <v>32</v>
      </c>
      <c r="C44" s="21">
        <v>16984</v>
      </c>
    </row>
    <row r="45" spans="2:3" x14ac:dyDescent="0.2">
      <c r="B45" s="49" t="s">
        <v>33</v>
      </c>
      <c r="C45" s="19">
        <f>SUM(C46)</f>
        <v>186545.25</v>
      </c>
    </row>
    <row r="46" spans="2:3" ht="14.25" customHeight="1" thickBot="1" x14ac:dyDescent="0.25">
      <c r="B46" s="52" t="s">
        <v>34</v>
      </c>
      <c r="C46" s="32">
        <v>186545.25</v>
      </c>
    </row>
    <row r="47" spans="2:3" ht="14.25" customHeight="1" thickBot="1" x14ac:dyDescent="0.25">
      <c r="B47" s="47" t="s">
        <v>82</v>
      </c>
      <c r="C47" s="5">
        <v>600000</v>
      </c>
    </row>
    <row r="48" spans="2:3" ht="13.5" thickBot="1" x14ac:dyDescent="0.25">
      <c r="B48" s="59" t="s">
        <v>19</v>
      </c>
      <c r="C48" s="5">
        <f>SUM(C13,C47,C18,C27,C37,C42)</f>
        <v>3419611.46</v>
      </c>
    </row>
    <row r="49" spans="2:3" ht="13.5" thickBot="1" x14ac:dyDescent="0.25">
      <c r="B49" s="60" t="s">
        <v>18</v>
      </c>
      <c r="C49" s="7">
        <v>0</v>
      </c>
    </row>
    <row r="50" spans="2:3" ht="13.5" thickBot="1" x14ac:dyDescent="0.25">
      <c r="B50" s="8" t="s">
        <v>20</v>
      </c>
      <c r="C50" s="6">
        <f>+C48+C49</f>
        <v>3419611.46</v>
      </c>
    </row>
  </sheetData>
  <autoFilter ref="B12:C50"/>
  <mergeCells count="4">
    <mergeCell ref="B7:C8"/>
    <mergeCell ref="B10:C10"/>
    <mergeCell ref="B11:C11"/>
    <mergeCell ref="B5:C5"/>
  </mergeCells>
  <pageMargins left="0.75" right="0.75" top="0.77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13" sqref="B1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2"/>
      <c r="C4" s="9"/>
      <c r="D4" s="9"/>
    </row>
    <row r="5" spans="1:5" x14ac:dyDescent="0.2">
      <c r="B5" s="61" t="s">
        <v>87</v>
      </c>
      <c r="C5" s="61"/>
      <c r="D5" s="10"/>
    </row>
    <row r="6" spans="1:5" ht="15" customHeight="1" x14ac:dyDescent="0.25">
      <c r="B6" s="11"/>
      <c r="C6" s="11"/>
    </row>
    <row r="7" spans="1:5" x14ac:dyDescent="0.2">
      <c r="B7" s="64" t="s">
        <v>131</v>
      </c>
      <c r="C7" s="64"/>
      <c r="D7" s="12"/>
    </row>
    <row r="8" spans="1:5" x14ac:dyDescent="0.2">
      <c r="B8" s="13"/>
      <c r="C8" s="13"/>
      <c r="D8" s="12"/>
    </row>
    <row r="9" spans="1:5" x14ac:dyDescent="0.2">
      <c r="B9" s="65" t="s">
        <v>130</v>
      </c>
      <c r="C9" s="65"/>
      <c r="D9" s="12"/>
    </row>
    <row r="10" spans="1:5" ht="13.5" thickBot="1" x14ac:dyDescent="0.25">
      <c r="B10" s="63"/>
      <c r="C10" s="63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4</v>
      </c>
      <c r="C12" s="17">
        <f>+C13</f>
        <v>500000</v>
      </c>
      <c r="E12"/>
    </row>
    <row r="13" spans="1:5" x14ac:dyDescent="0.2">
      <c r="B13" s="18" t="s">
        <v>5</v>
      </c>
      <c r="C13" s="19">
        <f>+C14</f>
        <v>500000</v>
      </c>
      <c r="E13"/>
    </row>
    <row r="14" spans="1:5" ht="13.5" thickBot="1" x14ac:dyDescent="0.25">
      <c r="B14" s="20" t="s">
        <v>48</v>
      </c>
      <c r="C14" s="21">
        <v>500000</v>
      </c>
      <c r="E14"/>
    </row>
    <row r="15" spans="1:5" ht="13.5" thickBot="1" x14ac:dyDescent="0.25">
      <c r="B15" s="16" t="s">
        <v>6</v>
      </c>
      <c r="C15" s="17">
        <f>+C16+C18</f>
        <v>244029.41</v>
      </c>
      <c r="E15"/>
    </row>
    <row r="16" spans="1:5" x14ac:dyDescent="0.2">
      <c r="B16" s="18" t="s">
        <v>67</v>
      </c>
      <c r="C16" s="19">
        <f>+C17</f>
        <v>19029.41</v>
      </c>
      <c r="E16"/>
    </row>
    <row r="17" spans="2:5" x14ac:dyDescent="0.2">
      <c r="B17" s="20" t="s">
        <v>111</v>
      </c>
      <c r="C17" s="21">
        <v>19029.41</v>
      </c>
      <c r="E17"/>
    </row>
    <row r="18" spans="2:5" x14ac:dyDescent="0.2">
      <c r="B18" s="28" t="s">
        <v>61</v>
      </c>
      <c r="C18" s="19">
        <f>+C19</f>
        <v>225000</v>
      </c>
      <c r="E18"/>
    </row>
    <row r="19" spans="2:5" ht="13.5" thickBot="1" x14ac:dyDescent="0.25">
      <c r="B19" s="20" t="s">
        <v>62</v>
      </c>
      <c r="C19" s="21">
        <v>225000</v>
      </c>
      <c r="E19"/>
    </row>
    <row r="20" spans="2:5" ht="13.5" thickBot="1" x14ac:dyDescent="0.25">
      <c r="B20" s="16" t="s">
        <v>13</v>
      </c>
      <c r="C20" s="17">
        <f>+C21+C24</f>
        <v>1705596.96</v>
      </c>
      <c r="E20"/>
    </row>
    <row r="21" spans="2:5" x14ac:dyDescent="0.2">
      <c r="B21" s="18" t="s">
        <v>14</v>
      </c>
      <c r="C21" s="19">
        <f>SUM(C22:C23)</f>
        <v>1290000</v>
      </c>
      <c r="E21"/>
    </row>
    <row r="22" spans="2:5" x14ac:dyDescent="0.2">
      <c r="B22" s="20" t="s">
        <v>126</v>
      </c>
      <c r="C22" s="21">
        <v>840000</v>
      </c>
      <c r="E22"/>
    </row>
    <row r="23" spans="2:5" x14ac:dyDescent="0.2">
      <c r="B23" s="20" t="s">
        <v>16</v>
      </c>
      <c r="C23" s="21">
        <v>450000</v>
      </c>
      <c r="E23"/>
    </row>
    <row r="24" spans="2:5" x14ac:dyDescent="0.2">
      <c r="B24" s="28" t="s">
        <v>55</v>
      </c>
      <c r="C24" s="19">
        <f>+C25</f>
        <v>415596.96</v>
      </c>
      <c r="E24"/>
    </row>
    <row r="25" spans="2:5" ht="13.5" thickBot="1" x14ac:dyDescent="0.25">
      <c r="B25" s="20" t="s">
        <v>80</v>
      </c>
      <c r="C25" s="21">
        <v>415596.96</v>
      </c>
      <c r="E25"/>
    </row>
    <row r="26" spans="2:5" ht="13.5" thickBot="1" x14ac:dyDescent="0.25">
      <c r="B26" s="23" t="s">
        <v>19</v>
      </c>
      <c r="C26" s="5">
        <f>+C12+C15+C20</f>
        <v>2449626.37</v>
      </c>
      <c r="E26"/>
    </row>
    <row r="27" spans="2:5" ht="13.5" thickBot="1" x14ac:dyDescent="0.25">
      <c r="B27" s="24" t="s">
        <v>18</v>
      </c>
      <c r="C27" s="25">
        <v>0</v>
      </c>
      <c r="E27"/>
    </row>
    <row r="28" spans="2:5" ht="13.5" thickBot="1" x14ac:dyDescent="0.25">
      <c r="B28" s="8" t="s">
        <v>20</v>
      </c>
      <c r="C28" s="6">
        <f>+C26+C27</f>
        <v>2449626.37</v>
      </c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x14ac:dyDescent="0.2">
      <c r="B5" s="61" t="s">
        <v>87</v>
      </c>
      <c r="C5" s="61"/>
      <c r="D5" s="27"/>
    </row>
    <row r="6" spans="1:5" ht="15" customHeight="1" x14ac:dyDescent="0.25">
      <c r="B6" s="11"/>
      <c r="C6" s="11"/>
    </row>
    <row r="7" spans="1:5" x14ac:dyDescent="0.2">
      <c r="B7" s="64" t="s">
        <v>89</v>
      </c>
      <c r="C7" s="64"/>
    </row>
    <row r="8" spans="1:5" x14ac:dyDescent="0.2">
      <c r="B8" s="13"/>
      <c r="C8" s="13"/>
    </row>
    <row r="9" spans="1:5" x14ac:dyDescent="0.2">
      <c r="B9" s="65" t="s">
        <v>130</v>
      </c>
      <c r="C9" s="66"/>
    </row>
    <row r="10" spans="1:5" ht="13.5" thickBot="1" x14ac:dyDescent="0.25">
      <c r="B10" s="63"/>
      <c r="C10" s="63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+C13+C15+C18</f>
        <v>2937808.1100000003</v>
      </c>
      <c r="E12"/>
    </row>
    <row r="13" spans="1:5" x14ac:dyDescent="0.2">
      <c r="B13" s="28" t="s">
        <v>1</v>
      </c>
      <c r="C13" s="19">
        <f>+C14</f>
        <v>478800</v>
      </c>
      <c r="E13"/>
    </row>
    <row r="14" spans="1:5" x14ac:dyDescent="0.2">
      <c r="B14" s="29" t="s">
        <v>21</v>
      </c>
      <c r="C14" s="21">
        <v>478800</v>
      </c>
      <c r="E14"/>
    </row>
    <row r="15" spans="1:5" x14ac:dyDescent="0.2">
      <c r="B15" s="28" t="s">
        <v>35</v>
      </c>
      <c r="C15" s="19">
        <f>+SUM(C16:C17)</f>
        <v>2321008.1100000003</v>
      </c>
      <c r="E15"/>
    </row>
    <row r="16" spans="1:5" x14ac:dyDescent="0.2">
      <c r="B16" s="29" t="s">
        <v>95</v>
      </c>
      <c r="C16" s="21">
        <v>1350883.1</v>
      </c>
      <c r="E16"/>
    </row>
    <row r="17" spans="2:5" x14ac:dyDescent="0.2">
      <c r="B17" s="29" t="s">
        <v>36</v>
      </c>
      <c r="C17" s="21">
        <v>970125.01</v>
      </c>
      <c r="E17"/>
    </row>
    <row r="18" spans="2:5" x14ac:dyDescent="0.2">
      <c r="B18" s="28" t="s">
        <v>26</v>
      </c>
      <c r="C18" s="19">
        <f>+C19</f>
        <v>138000</v>
      </c>
      <c r="E18"/>
    </row>
    <row r="19" spans="2:5" ht="13.5" thickBot="1" x14ac:dyDescent="0.25">
      <c r="B19" s="29" t="s">
        <v>39</v>
      </c>
      <c r="C19" s="21">
        <v>138000</v>
      </c>
      <c r="E19"/>
    </row>
    <row r="20" spans="2:5" ht="13.5" thickBot="1" x14ac:dyDescent="0.25">
      <c r="B20" s="16" t="s">
        <v>4</v>
      </c>
      <c r="C20" s="17">
        <f>+C21+C23</f>
        <v>971678.6399999999</v>
      </c>
      <c r="E20"/>
    </row>
    <row r="21" spans="2:5" x14ac:dyDescent="0.2">
      <c r="B21" s="28" t="s">
        <v>23</v>
      </c>
      <c r="C21" s="19">
        <f>+C22</f>
        <v>611031.39999999991</v>
      </c>
      <c r="E21"/>
    </row>
    <row r="22" spans="2:5" x14ac:dyDescent="0.2">
      <c r="B22" s="29" t="s">
        <v>25</v>
      </c>
      <c r="C22" s="21">
        <v>611031.39999999991</v>
      </c>
      <c r="E22"/>
    </row>
    <row r="23" spans="2:5" x14ac:dyDescent="0.2">
      <c r="B23" s="28" t="s">
        <v>5</v>
      </c>
      <c r="C23" s="19">
        <f>+C24</f>
        <v>360647.24</v>
      </c>
      <c r="E23"/>
    </row>
    <row r="24" spans="2:5" ht="13.5" thickBot="1" x14ac:dyDescent="0.25">
      <c r="B24" s="29" t="s">
        <v>85</v>
      </c>
      <c r="C24" s="21">
        <v>360647.24</v>
      </c>
      <c r="E24"/>
    </row>
    <row r="25" spans="2:5" ht="13.5" thickBot="1" x14ac:dyDescent="0.25">
      <c r="B25" s="16" t="s">
        <v>9</v>
      </c>
      <c r="C25" s="17">
        <f>+C26</f>
        <v>88000</v>
      </c>
      <c r="E25"/>
    </row>
    <row r="26" spans="2:5" x14ac:dyDescent="0.2">
      <c r="B26" s="28" t="s">
        <v>38</v>
      </c>
      <c r="C26" s="19">
        <f>+C27</f>
        <v>88000</v>
      </c>
      <c r="E26"/>
    </row>
    <row r="27" spans="2:5" ht="13.5" thickBot="1" x14ac:dyDescent="0.25">
      <c r="B27" s="29" t="s">
        <v>115</v>
      </c>
      <c r="C27" s="21">
        <v>88000</v>
      </c>
      <c r="E27"/>
    </row>
    <row r="28" spans="2:5" ht="13.5" thickBot="1" x14ac:dyDescent="0.25">
      <c r="B28" s="16" t="s">
        <v>13</v>
      </c>
      <c r="C28" s="17">
        <f>+C29+C32+C34</f>
        <v>1375825.88</v>
      </c>
      <c r="E28"/>
    </row>
    <row r="29" spans="2:5" x14ac:dyDescent="0.2">
      <c r="B29" s="28" t="s">
        <v>14</v>
      </c>
      <c r="C29" s="19">
        <f>+SUM(C30:C31)</f>
        <v>1100000</v>
      </c>
    </row>
    <row r="30" spans="2:5" x14ac:dyDescent="0.2">
      <c r="B30" s="29" t="s">
        <v>126</v>
      </c>
      <c r="C30" s="21">
        <v>750000</v>
      </c>
    </row>
    <row r="31" spans="2:5" x14ac:dyDescent="0.2">
      <c r="B31" s="29" t="s">
        <v>32</v>
      </c>
      <c r="C31" s="21">
        <v>350000</v>
      </c>
    </row>
    <row r="32" spans="2:5" x14ac:dyDescent="0.2">
      <c r="B32" s="28" t="s">
        <v>81</v>
      </c>
      <c r="C32" s="19">
        <f>+C33</f>
        <v>68027.399999999994</v>
      </c>
    </row>
    <row r="33" spans="2:3" x14ac:dyDescent="0.2">
      <c r="B33" s="29" t="s">
        <v>129</v>
      </c>
      <c r="C33" s="21">
        <v>68027.399999999994</v>
      </c>
    </row>
    <row r="34" spans="2:3" x14ac:dyDescent="0.2">
      <c r="B34" s="28" t="s">
        <v>55</v>
      </c>
      <c r="C34" s="19">
        <f>+C35</f>
        <v>207798.48</v>
      </c>
    </row>
    <row r="35" spans="2:3" ht="13.5" thickBot="1" x14ac:dyDescent="0.25">
      <c r="B35" s="29" t="s">
        <v>80</v>
      </c>
      <c r="C35" s="21">
        <v>207798.48</v>
      </c>
    </row>
    <row r="36" spans="2:3" ht="13.5" thickBot="1" x14ac:dyDescent="0.25">
      <c r="B36" s="23" t="s">
        <v>19</v>
      </c>
      <c r="C36" s="5">
        <f>+C12+C20+C25+C28</f>
        <v>5373312.6299999999</v>
      </c>
    </row>
    <row r="37" spans="2:3" ht="13.5" thickBot="1" x14ac:dyDescent="0.25">
      <c r="B37" s="30" t="s">
        <v>18</v>
      </c>
      <c r="C37" s="7">
        <v>0</v>
      </c>
    </row>
    <row r="38" spans="2:3" ht="13.5" thickBot="1" x14ac:dyDescent="0.25">
      <c r="B38" s="8" t="s">
        <v>20</v>
      </c>
      <c r="C38" s="6">
        <f>SUM(C36:C37)</f>
        <v>5373312.6299999999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x14ac:dyDescent="0.2">
      <c r="B5" s="61" t="s">
        <v>87</v>
      </c>
      <c r="C5" s="61"/>
      <c r="D5" s="27"/>
    </row>
    <row r="6" spans="1:4" ht="15" customHeight="1" x14ac:dyDescent="0.25">
      <c r="B6" s="11"/>
      <c r="C6" s="11"/>
    </row>
    <row r="7" spans="1:4" x14ac:dyDescent="0.2">
      <c r="B7" s="64" t="s">
        <v>92</v>
      </c>
      <c r="C7" s="64"/>
    </row>
    <row r="8" spans="1:4" x14ac:dyDescent="0.2">
      <c r="B8" s="13"/>
      <c r="C8" s="13"/>
    </row>
    <row r="9" spans="1:4" x14ac:dyDescent="0.2">
      <c r="B9" s="65" t="s">
        <v>130</v>
      </c>
      <c r="C9" s="66"/>
    </row>
    <row r="10" spans="1:4" ht="13.5" thickBot="1" x14ac:dyDescent="0.25">
      <c r="B10" s="63"/>
      <c r="C10" s="63"/>
    </row>
    <row r="11" spans="1:4" ht="13.5" thickBot="1" x14ac:dyDescent="0.25">
      <c r="B11" s="14" t="s">
        <v>0</v>
      </c>
      <c r="C11" s="15" t="s">
        <v>15</v>
      </c>
    </row>
    <row r="12" spans="1:4" ht="13.5" thickBot="1" x14ac:dyDescent="0.25">
      <c r="B12" s="16" t="s">
        <v>37</v>
      </c>
      <c r="C12" s="17">
        <f>+C13</f>
        <v>18000</v>
      </c>
    </row>
    <row r="13" spans="1:4" x14ac:dyDescent="0.2">
      <c r="B13" s="28" t="s">
        <v>2</v>
      </c>
      <c r="C13" s="19">
        <f>+C14</f>
        <v>18000</v>
      </c>
    </row>
    <row r="14" spans="1:4" ht="13.5" thickBot="1" x14ac:dyDescent="0.25">
      <c r="B14" s="29" t="s">
        <v>2</v>
      </c>
      <c r="C14" s="21">
        <v>18000</v>
      </c>
    </row>
    <row r="15" spans="1:4" ht="13.5" thickBot="1" x14ac:dyDescent="0.25">
      <c r="B15" s="16" t="s">
        <v>9</v>
      </c>
      <c r="C15" s="17">
        <f>+C16</f>
        <v>1985700.74</v>
      </c>
    </row>
    <row r="16" spans="1:4" x14ac:dyDescent="0.2">
      <c r="B16" s="28" t="s">
        <v>10</v>
      </c>
      <c r="C16" s="19">
        <f>SUM(C17:C18)</f>
        <v>1985700.74</v>
      </c>
    </row>
    <row r="17" spans="2:3" x14ac:dyDescent="0.2">
      <c r="B17" s="29" t="s">
        <v>10</v>
      </c>
      <c r="C17" s="21">
        <v>1575000</v>
      </c>
    </row>
    <row r="18" spans="2:3" ht="13.5" thickBot="1" x14ac:dyDescent="0.25">
      <c r="B18" s="29" t="s">
        <v>44</v>
      </c>
      <c r="C18" s="21">
        <v>410700.74</v>
      </c>
    </row>
    <row r="19" spans="2:3" ht="13.5" thickBot="1" x14ac:dyDescent="0.25">
      <c r="B19" s="16" t="s">
        <v>13</v>
      </c>
      <c r="C19" s="17">
        <f>+C20</f>
        <v>132424.35</v>
      </c>
    </row>
    <row r="20" spans="2:3" x14ac:dyDescent="0.2">
      <c r="B20" s="28" t="s">
        <v>55</v>
      </c>
      <c r="C20" s="19">
        <f>SUM(C21:C22)</f>
        <v>132424.35</v>
      </c>
    </row>
    <row r="21" spans="2:3" x14ac:dyDescent="0.2">
      <c r="B21" s="29" t="s">
        <v>80</v>
      </c>
      <c r="C21" s="21">
        <v>93768.8</v>
      </c>
    </row>
    <row r="22" spans="2:3" ht="13.5" thickBot="1" x14ac:dyDescent="0.25">
      <c r="B22" s="29" t="s">
        <v>79</v>
      </c>
      <c r="C22" s="21">
        <v>38655.550000000003</v>
      </c>
    </row>
    <row r="23" spans="2:3" ht="13.5" thickBot="1" x14ac:dyDescent="0.25">
      <c r="B23" s="23" t="s">
        <v>19</v>
      </c>
      <c r="C23" s="5">
        <f>C12+C15+C19</f>
        <v>2136125.09</v>
      </c>
    </row>
    <row r="24" spans="2:3" ht="13.5" thickBot="1" x14ac:dyDescent="0.25">
      <c r="B24" s="30" t="s">
        <v>18</v>
      </c>
      <c r="C24" s="7">
        <v>0</v>
      </c>
    </row>
    <row r="25" spans="2:3" ht="13.5" thickBot="1" x14ac:dyDescent="0.25">
      <c r="B25" s="8" t="s">
        <v>20</v>
      </c>
      <c r="C25" s="6">
        <f>SUM(C23:C24)</f>
        <v>2136125.09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B15" sqref="B1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37" style="1" bestFit="1" customWidth="1"/>
    <col min="6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ht="15" customHeight="1" x14ac:dyDescent="0.2">
      <c r="B5" s="61" t="s">
        <v>87</v>
      </c>
      <c r="C5" s="61"/>
      <c r="D5" s="27"/>
    </row>
    <row r="6" spans="1:5" ht="15" customHeight="1" x14ac:dyDescent="0.25">
      <c r="B6" s="11"/>
      <c r="C6" s="11"/>
    </row>
    <row r="7" spans="1:5" x14ac:dyDescent="0.2">
      <c r="B7" s="64" t="s">
        <v>93</v>
      </c>
      <c r="C7" s="64"/>
    </row>
    <row r="8" spans="1:5" x14ac:dyDescent="0.2">
      <c r="B8" s="13"/>
      <c r="C8" s="13"/>
    </row>
    <row r="9" spans="1:5" x14ac:dyDescent="0.2">
      <c r="B9" s="65" t="s">
        <v>130</v>
      </c>
      <c r="C9" s="66"/>
    </row>
    <row r="10" spans="1:5" ht="13.5" thickBot="1" x14ac:dyDescent="0.25">
      <c r="B10" s="63"/>
      <c r="C10" s="63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+C13+C15+C17+C21+C29+C37+C40</f>
        <v>103943450.24767002</v>
      </c>
      <c r="E12"/>
    </row>
    <row r="13" spans="1:5" x14ac:dyDescent="0.2">
      <c r="B13" s="28" t="s">
        <v>60</v>
      </c>
      <c r="C13" s="19">
        <f>+C14</f>
        <v>5553095.5208266266</v>
      </c>
      <c r="E13"/>
    </row>
    <row r="14" spans="1:5" x14ac:dyDescent="0.2">
      <c r="B14" s="29" t="s">
        <v>60</v>
      </c>
      <c r="C14" s="21">
        <v>5553095.5208266266</v>
      </c>
      <c r="E14"/>
    </row>
    <row r="15" spans="1:5" x14ac:dyDescent="0.2">
      <c r="B15" s="28" t="s">
        <v>83</v>
      </c>
      <c r="C15" s="19">
        <f>+C16</f>
        <v>6467441.2366765616</v>
      </c>
      <c r="E15"/>
    </row>
    <row r="16" spans="1:5" x14ac:dyDescent="0.2">
      <c r="B16" s="29" t="s">
        <v>83</v>
      </c>
      <c r="C16" s="21">
        <v>6467441.2366765616</v>
      </c>
      <c r="E16"/>
    </row>
    <row r="17" spans="2:5" x14ac:dyDescent="0.2">
      <c r="B17" s="28" t="s">
        <v>1</v>
      </c>
      <c r="C17" s="19">
        <f>+SUM(C18:C20)</f>
        <v>17522909.359056965</v>
      </c>
      <c r="E17"/>
    </row>
    <row r="18" spans="2:5" x14ac:dyDescent="0.2">
      <c r="B18" s="29" t="s">
        <v>21</v>
      </c>
      <c r="C18" s="21">
        <v>4761647.9351327782</v>
      </c>
      <c r="E18"/>
    </row>
    <row r="19" spans="2:5" x14ac:dyDescent="0.2">
      <c r="B19" s="29" t="s">
        <v>56</v>
      </c>
      <c r="C19" s="21">
        <v>8010118.9915073039</v>
      </c>
      <c r="E19"/>
    </row>
    <row r="20" spans="2:5" x14ac:dyDescent="0.2">
      <c r="B20" s="29" t="s">
        <v>42</v>
      </c>
      <c r="C20" s="21">
        <v>4751142.4324168842</v>
      </c>
      <c r="E20"/>
    </row>
    <row r="21" spans="2:5" x14ac:dyDescent="0.2">
      <c r="B21" s="28" t="s">
        <v>35</v>
      </c>
      <c r="C21" s="19">
        <f>+SUM(C22:C28)</f>
        <v>24887848.51111418</v>
      </c>
      <c r="E21"/>
    </row>
    <row r="22" spans="2:5" x14ac:dyDescent="0.2">
      <c r="B22" s="29" t="s">
        <v>49</v>
      </c>
      <c r="C22" s="21">
        <v>2196950.9745326103</v>
      </c>
      <c r="E22"/>
    </row>
    <row r="23" spans="2:5" x14ac:dyDescent="0.2">
      <c r="B23" s="29" t="s">
        <v>94</v>
      </c>
      <c r="C23" s="21">
        <v>1924634.3093753792</v>
      </c>
      <c r="E23"/>
    </row>
    <row r="24" spans="2:5" x14ac:dyDescent="0.2">
      <c r="B24" s="29" t="s">
        <v>95</v>
      </c>
      <c r="C24" s="21">
        <v>8659956.636824403</v>
      </c>
      <c r="E24"/>
    </row>
    <row r="25" spans="2:5" x14ac:dyDescent="0.2">
      <c r="B25" s="29" t="s">
        <v>58</v>
      </c>
      <c r="C25" s="21">
        <v>2317014.6740520215</v>
      </c>
      <c r="E25"/>
    </row>
    <row r="26" spans="2:5" x14ac:dyDescent="0.2">
      <c r="B26" s="29" t="s">
        <v>36</v>
      </c>
      <c r="C26" s="21">
        <v>4227093.3494718373</v>
      </c>
      <c r="E26"/>
    </row>
    <row r="27" spans="2:5" x14ac:dyDescent="0.2">
      <c r="B27" s="29" t="s">
        <v>96</v>
      </c>
      <c r="C27" s="21">
        <v>2393339.8986009411</v>
      </c>
      <c r="E27"/>
    </row>
    <row r="28" spans="2:5" x14ac:dyDescent="0.2">
      <c r="B28" s="29" t="s">
        <v>57</v>
      </c>
      <c r="C28" s="21">
        <v>3168858.6682569925</v>
      </c>
      <c r="E28"/>
    </row>
    <row r="29" spans="2:5" x14ac:dyDescent="0.2">
      <c r="B29" s="28" t="s">
        <v>26</v>
      </c>
      <c r="C29" s="19">
        <f>+SUM(C30:C36)</f>
        <v>33628334.620182946</v>
      </c>
      <c r="E29"/>
    </row>
    <row r="30" spans="2:5" x14ac:dyDescent="0.2">
      <c r="B30" s="29" t="s">
        <v>97</v>
      </c>
      <c r="C30" s="21">
        <v>3947294.2004812565</v>
      </c>
      <c r="E30"/>
    </row>
    <row r="31" spans="2:5" x14ac:dyDescent="0.2">
      <c r="B31" s="29" t="s">
        <v>98</v>
      </c>
      <c r="C31" s="21">
        <v>7920390.4797773156</v>
      </c>
      <c r="E31"/>
    </row>
    <row r="32" spans="2:5" x14ac:dyDescent="0.2">
      <c r="B32" s="29" t="s">
        <v>99</v>
      </c>
      <c r="C32" s="21">
        <v>2047900.3516264227</v>
      </c>
      <c r="E32"/>
    </row>
    <row r="33" spans="2:5" x14ac:dyDescent="0.2">
      <c r="B33" s="29" t="s">
        <v>100</v>
      </c>
      <c r="C33" s="21">
        <v>7147251.8213573536</v>
      </c>
      <c r="E33"/>
    </row>
    <row r="34" spans="2:5" x14ac:dyDescent="0.2">
      <c r="B34" s="29" t="s">
        <v>39</v>
      </c>
      <c r="C34" s="21">
        <v>2741993.0777448667</v>
      </c>
      <c r="E34"/>
    </row>
    <row r="35" spans="2:5" x14ac:dyDescent="0.2">
      <c r="B35" s="29" t="s">
        <v>101</v>
      </c>
      <c r="C35" s="21">
        <v>4691467.1405355847</v>
      </c>
      <c r="E35"/>
    </row>
    <row r="36" spans="2:5" x14ac:dyDescent="0.2">
      <c r="B36" s="29" t="s">
        <v>59</v>
      </c>
      <c r="C36" s="21">
        <v>5132037.5486601479</v>
      </c>
      <c r="E36"/>
    </row>
    <row r="37" spans="2:5" x14ac:dyDescent="0.2">
      <c r="B37" s="28" t="s">
        <v>27</v>
      </c>
      <c r="C37" s="19">
        <f>+SUM(C38:C39)</f>
        <v>11086325.100421719</v>
      </c>
      <c r="E37"/>
    </row>
    <row r="38" spans="2:5" x14ac:dyDescent="0.2">
      <c r="B38" s="29" t="s">
        <v>28</v>
      </c>
      <c r="C38" s="21">
        <v>5934392.881350426</v>
      </c>
      <c r="E38"/>
    </row>
    <row r="39" spans="2:5" x14ac:dyDescent="0.2">
      <c r="B39" s="29" t="s">
        <v>102</v>
      </c>
      <c r="C39" s="21">
        <v>5151932.2190712923</v>
      </c>
      <c r="E39"/>
    </row>
    <row r="40" spans="2:5" x14ac:dyDescent="0.2">
      <c r="B40" s="28" t="s">
        <v>2</v>
      </c>
      <c r="C40" s="19">
        <f>+C41</f>
        <v>4797495.8993910234</v>
      </c>
      <c r="E40"/>
    </row>
    <row r="41" spans="2:5" ht="13.5" thickBot="1" x14ac:dyDescent="0.25">
      <c r="B41" s="29" t="s">
        <v>2</v>
      </c>
      <c r="C41" s="21">
        <v>4797495.8993910234</v>
      </c>
      <c r="E41"/>
    </row>
    <row r="42" spans="2:5" ht="13.5" thickBot="1" x14ac:dyDescent="0.25">
      <c r="B42" s="16" t="s">
        <v>4</v>
      </c>
      <c r="C42" s="17">
        <f>+C43+C47+C50+C55</f>
        <v>115547048.74958542</v>
      </c>
      <c r="E42"/>
    </row>
    <row r="43" spans="2:5" x14ac:dyDescent="0.2">
      <c r="B43" s="28" t="s">
        <v>46</v>
      </c>
      <c r="C43" s="19">
        <f>SUM(C44:C46)</f>
        <v>14099845.5511645</v>
      </c>
      <c r="E43"/>
    </row>
    <row r="44" spans="2:5" x14ac:dyDescent="0.2">
      <c r="B44" s="29" t="s">
        <v>103</v>
      </c>
      <c r="C44" s="21">
        <v>3376678.9162835893</v>
      </c>
      <c r="E44"/>
    </row>
    <row r="45" spans="2:5" x14ac:dyDescent="0.2">
      <c r="B45" s="29" t="s">
        <v>84</v>
      </c>
      <c r="C45" s="21">
        <v>8010684.897511635</v>
      </c>
      <c r="E45"/>
    </row>
    <row r="46" spans="2:5" x14ac:dyDescent="0.2">
      <c r="B46" s="29" t="s">
        <v>104</v>
      </c>
      <c r="C46" s="21">
        <v>2712481.7373692757</v>
      </c>
      <c r="E46"/>
    </row>
    <row r="47" spans="2:5" x14ac:dyDescent="0.2">
      <c r="B47" s="28" t="s">
        <v>75</v>
      </c>
      <c r="C47" s="19">
        <f>+SUM(C48:C49)</f>
        <v>4064329.0713544954</v>
      </c>
      <c r="E47"/>
    </row>
    <row r="48" spans="2:5" x14ac:dyDescent="0.2">
      <c r="B48" s="29" t="s">
        <v>105</v>
      </c>
      <c r="C48" s="21">
        <v>1995836.1922726794</v>
      </c>
      <c r="E48"/>
    </row>
    <row r="49" spans="2:5" x14ac:dyDescent="0.2">
      <c r="B49" s="29" t="s">
        <v>76</v>
      </c>
      <c r="C49" s="21">
        <v>2068492.8790818159</v>
      </c>
      <c r="E49"/>
    </row>
    <row r="50" spans="2:5" x14ac:dyDescent="0.2">
      <c r="B50" s="28" t="s">
        <v>23</v>
      </c>
      <c r="C50" s="19">
        <f>+SUM(C51:C54)</f>
        <v>46870528.105036169</v>
      </c>
      <c r="E50"/>
    </row>
    <row r="51" spans="2:5" x14ac:dyDescent="0.2">
      <c r="B51" s="29" t="s">
        <v>24</v>
      </c>
      <c r="C51" s="21">
        <v>23653870.316925444</v>
      </c>
      <c r="E51"/>
    </row>
    <row r="52" spans="2:5" x14ac:dyDescent="0.2">
      <c r="B52" s="29" t="s">
        <v>45</v>
      </c>
      <c r="C52" s="21">
        <v>9674426.7349220384</v>
      </c>
      <c r="E52"/>
    </row>
    <row r="53" spans="2:5" x14ac:dyDescent="0.2">
      <c r="B53" s="29" t="s">
        <v>25</v>
      </c>
      <c r="C53" s="21">
        <v>11818881.233665118</v>
      </c>
      <c r="E53"/>
    </row>
    <row r="54" spans="2:5" x14ac:dyDescent="0.2">
      <c r="B54" s="29" t="s">
        <v>106</v>
      </c>
      <c r="C54" s="21">
        <v>1723349.8195235692</v>
      </c>
      <c r="E54"/>
    </row>
    <row r="55" spans="2:5" x14ac:dyDescent="0.2">
      <c r="B55" s="28" t="s">
        <v>5</v>
      </c>
      <c r="C55" s="19">
        <f>+SUM(C56:C60)</f>
        <v>50512346.022030264</v>
      </c>
      <c r="E55"/>
    </row>
    <row r="56" spans="2:5" x14ac:dyDescent="0.2">
      <c r="B56" s="29" t="s">
        <v>48</v>
      </c>
      <c r="C56" s="21">
        <v>14617615.408812134</v>
      </c>
      <c r="E56"/>
    </row>
    <row r="57" spans="2:5" x14ac:dyDescent="0.2">
      <c r="B57" s="29" t="s">
        <v>77</v>
      </c>
      <c r="C57" s="21">
        <v>19049687.263869818</v>
      </c>
      <c r="E57"/>
    </row>
    <row r="58" spans="2:5" x14ac:dyDescent="0.2">
      <c r="B58" s="29" t="s">
        <v>107</v>
      </c>
      <c r="C58" s="21">
        <v>2627027.8592424653</v>
      </c>
      <c r="E58"/>
    </row>
    <row r="59" spans="2:5" x14ac:dyDescent="0.2">
      <c r="B59" s="29" t="s">
        <v>85</v>
      </c>
      <c r="C59" s="21">
        <v>9516164.9869500082</v>
      </c>
      <c r="E59"/>
    </row>
    <row r="60" spans="2:5" ht="13.5" thickBot="1" x14ac:dyDescent="0.25">
      <c r="B60" s="31" t="s">
        <v>78</v>
      </c>
      <c r="C60" s="32">
        <v>4701850.5031558415</v>
      </c>
      <c r="E60"/>
    </row>
    <row r="61" spans="2:5" ht="13.5" thickBot="1" x14ac:dyDescent="0.25">
      <c r="B61" s="16" t="s">
        <v>6</v>
      </c>
      <c r="C61" s="17">
        <f>+C62+C69+C74+C77+C79+C82+C87</f>
        <v>129578697.50227195</v>
      </c>
      <c r="E61"/>
    </row>
    <row r="62" spans="2:5" x14ac:dyDescent="0.2">
      <c r="B62" s="28" t="s">
        <v>7</v>
      </c>
      <c r="C62" s="19">
        <f>SUM(C63:C68)</f>
        <v>49082685.610663936</v>
      </c>
      <c r="E62"/>
    </row>
    <row r="63" spans="2:5" x14ac:dyDescent="0.2">
      <c r="B63" s="29" t="s">
        <v>108</v>
      </c>
      <c r="C63" s="21">
        <v>1147845.9220835958</v>
      </c>
      <c r="E63"/>
    </row>
    <row r="64" spans="2:5" x14ac:dyDescent="0.2">
      <c r="B64" s="29" t="s">
        <v>7</v>
      </c>
      <c r="C64" s="21">
        <v>18632571.871167056</v>
      </c>
      <c r="E64"/>
    </row>
    <row r="65" spans="2:5" x14ac:dyDescent="0.2">
      <c r="B65" s="29" t="s">
        <v>17</v>
      </c>
      <c r="C65" s="21">
        <v>17154506.452291545</v>
      </c>
      <c r="E65"/>
    </row>
    <row r="66" spans="2:5" x14ac:dyDescent="0.2">
      <c r="B66" s="29" t="s">
        <v>63</v>
      </c>
      <c r="C66" s="21">
        <v>9186362.259440057</v>
      </c>
      <c r="E66"/>
    </row>
    <row r="67" spans="2:5" x14ac:dyDescent="0.2">
      <c r="B67" s="29" t="s">
        <v>64</v>
      </c>
      <c r="C67" s="21">
        <v>2548069.0772029925</v>
      </c>
      <c r="E67"/>
    </row>
    <row r="68" spans="2:5" x14ac:dyDescent="0.2">
      <c r="B68" s="29" t="s">
        <v>109</v>
      </c>
      <c r="C68" s="21">
        <v>413330.02847868856</v>
      </c>
      <c r="E68"/>
    </row>
    <row r="69" spans="2:5" x14ac:dyDescent="0.2">
      <c r="B69" s="28" t="s">
        <v>67</v>
      </c>
      <c r="C69" s="19">
        <f>+SUM(C70:C73)</f>
        <v>7354155.6879847571</v>
      </c>
      <c r="E69"/>
    </row>
    <row r="70" spans="2:5" x14ac:dyDescent="0.2">
      <c r="B70" s="29" t="s">
        <v>69</v>
      </c>
      <c r="C70" s="21">
        <v>1895099.6703146175</v>
      </c>
      <c r="E70"/>
    </row>
    <row r="71" spans="2:5" x14ac:dyDescent="0.2">
      <c r="B71" s="29" t="s">
        <v>110</v>
      </c>
      <c r="C71" s="21">
        <v>983522.84599280707</v>
      </c>
      <c r="E71"/>
    </row>
    <row r="72" spans="2:5" x14ac:dyDescent="0.2">
      <c r="B72" s="29" t="s">
        <v>111</v>
      </c>
      <c r="C72" s="21">
        <v>1575535.6611855715</v>
      </c>
      <c r="E72"/>
    </row>
    <row r="73" spans="2:5" x14ac:dyDescent="0.2">
      <c r="B73" s="29" t="s">
        <v>68</v>
      </c>
      <c r="C73" s="21">
        <v>2899997.51049176</v>
      </c>
      <c r="E73"/>
    </row>
    <row r="74" spans="2:5" x14ac:dyDescent="0.2">
      <c r="B74" s="28" t="s">
        <v>52</v>
      </c>
      <c r="C74" s="19">
        <f>+SUM(C75:C76)</f>
        <v>19991300.777892362</v>
      </c>
      <c r="E74"/>
    </row>
    <row r="75" spans="2:5" x14ac:dyDescent="0.2">
      <c r="B75" s="29" t="s">
        <v>52</v>
      </c>
      <c r="C75" s="21">
        <v>17666971.870657925</v>
      </c>
      <c r="E75"/>
    </row>
    <row r="76" spans="2:5" x14ac:dyDescent="0.2">
      <c r="B76" s="29" t="s">
        <v>112</v>
      </c>
      <c r="C76" s="21">
        <v>2324328.9072344378</v>
      </c>
      <c r="E76"/>
    </row>
    <row r="77" spans="2:5" x14ac:dyDescent="0.2">
      <c r="B77" s="28" t="s">
        <v>61</v>
      </c>
      <c r="C77" s="19">
        <f>+C78</f>
        <v>2171322.0201769038</v>
      </c>
      <c r="E77"/>
    </row>
    <row r="78" spans="2:5" x14ac:dyDescent="0.2">
      <c r="B78" s="29" t="s">
        <v>62</v>
      </c>
      <c r="C78" s="21">
        <v>2171322.0201769038</v>
      </c>
      <c r="E78"/>
    </row>
    <row r="79" spans="2:5" x14ac:dyDescent="0.2">
      <c r="B79" s="28" t="s">
        <v>65</v>
      </c>
      <c r="C79" s="19">
        <f>SUM(C80:C81)</f>
        <v>9826099.178484261</v>
      </c>
      <c r="E79"/>
    </row>
    <row r="80" spans="2:5" x14ac:dyDescent="0.2">
      <c r="B80" s="29" t="s">
        <v>66</v>
      </c>
      <c r="C80" s="21">
        <v>6672434.4743936108</v>
      </c>
      <c r="E80"/>
    </row>
    <row r="81" spans="2:5" x14ac:dyDescent="0.2">
      <c r="B81" s="29" t="s">
        <v>65</v>
      </c>
      <c r="C81" s="21">
        <v>3153664.7040906493</v>
      </c>
      <c r="E81"/>
    </row>
    <row r="82" spans="2:5" x14ac:dyDescent="0.2">
      <c r="B82" s="28" t="s">
        <v>8</v>
      </c>
      <c r="C82" s="19">
        <f>SUM(C83:C86)</f>
        <v>30761968.868525766</v>
      </c>
      <c r="E82"/>
    </row>
    <row r="83" spans="2:5" x14ac:dyDescent="0.2">
      <c r="B83" s="29" t="s">
        <v>113</v>
      </c>
      <c r="C83" s="21">
        <v>5106915.4676044807</v>
      </c>
      <c r="E83"/>
    </row>
    <row r="84" spans="2:5" x14ac:dyDescent="0.2">
      <c r="B84" s="29" t="s">
        <v>53</v>
      </c>
      <c r="C84" s="21">
        <v>11299054.819402387</v>
      </c>
      <c r="E84"/>
    </row>
    <row r="85" spans="2:5" x14ac:dyDescent="0.2">
      <c r="B85" s="29" t="s">
        <v>43</v>
      </c>
      <c r="C85" s="21">
        <v>5277915.2816265002</v>
      </c>
      <c r="E85"/>
    </row>
    <row r="86" spans="2:5" x14ac:dyDescent="0.2">
      <c r="B86" s="29" t="s">
        <v>54</v>
      </c>
      <c r="C86" s="21">
        <v>9078083.2998923957</v>
      </c>
      <c r="E86"/>
    </row>
    <row r="87" spans="2:5" x14ac:dyDescent="0.2">
      <c r="B87" s="28" t="s">
        <v>3</v>
      </c>
      <c r="C87" s="19">
        <f>+SUM(C88:C90)</f>
        <v>10391165.358543957</v>
      </c>
      <c r="E87"/>
    </row>
    <row r="88" spans="2:5" x14ac:dyDescent="0.2">
      <c r="B88" s="29" t="s">
        <v>22</v>
      </c>
      <c r="C88" s="21">
        <v>4540914.9119162252</v>
      </c>
      <c r="E88"/>
    </row>
    <row r="89" spans="2:5" x14ac:dyDescent="0.2">
      <c r="B89" s="29" t="s">
        <v>114</v>
      </c>
      <c r="C89" s="21">
        <v>3021704.7756705261</v>
      </c>
      <c r="E89"/>
    </row>
    <row r="90" spans="2:5" ht="13.5" thickBot="1" x14ac:dyDescent="0.25">
      <c r="B90" s="29" t="s">
        <v>3</v>
      </c>
      <c r="C90" s="21">
        <v>2828545.6709572054</v>
      </c>
      <c r="E90"/>
    </row>
    <row r="91" spans="2:5" ht="13.5" thickBot="1" x14ac:dyDescent="0.25">
      <c r="B91" s="16" t="s">
        <v>9</v>
      </c>
      <c r="C91" s="17">
        <f>+C92+C95+C99+C102+C104+C110+C114+C116</f>
        <v>57566593.23958616</v>
      </c>
      <c r="E91"/>
    </row>
    <row r="92" spans="2:5" x14ac:dyDescent="0.2">
      <c r="B92" s="33" t="s">
        <v>38</v>
      </c>
      <c r="C92" s="34">
        <f>+SUM(C93:C94)</f>
        <v>3247059.4980820953</v>
      </c>
      <c r="E92"/>
    </row>
    <row r="93" spans="2:5" x14ac:dyDescent="0.2">
      <c r="B93" s="29" t="s">
        <v>115</v>
      </c>
      <c r="C93" s="21">
        <v>1530169.4992465111</v>
      </c>
      <c r="E93"/>
    </row>
    <row r="94" spans="2:5" x14ac:dyDescent="0.2">
      <c r="B94" s="29" t="s">
        <v>30</v>
      </c>
      <c r="C94" s="21">
        <v>1716889.9988355841</v>
      </c>
      <c r="E94"/>
    </row>
    <row r="95" spans="2:5" x14ac:dyDescent="0.2">
      <c r="B95" s="28" t="s">
        <v>50</v>
      </c>
      <c r="C95" s="19">
        <f>+SUM(C96:C98)</f>
        <v>2227512.0789925382</v>
      </c>
      <c r="E95"/>
    </row>
    <row r="96" spans="2:5" x14ac:dyDescent="0.2">
      <c r="B96" s="29" t="s">
        <v>70</v>
      </c>
      <c r="C96" s="21">
        <v>573263.05010820623</v>
      </c>
      <c r="E96"/>
    </row>
    <row r="97" spans="2:5" x14ac:dyDescent="0.2">
      <c r="B97" s="29" t="s">
        <v>71</v>
      </c>
      <c r="C97" s="21">
        <v>982349.17828436557</v>
      </c>
      <c r="E97"/>
    </row>
    <row r="98" spans="2:5" x14ac:dyDescent="0.2">
      <c r="B98" s="29" t="s">
        <v>51</v>
      </c>
      <c r="C98" s="21">
        <v>671899.85059996624</v>
      </c>
      <c r="E98"/>
    </row>
    <row r="99" spans="2:5" x14ac:dyDescent="0.2">
      <c r="B99" s="28" t="s">
        <v>29</v>
      </c>
      <c r="C99" s="19">
        <f>+SUM(C100:C101)</f>
        <v>6527943.6251779161</v>
      </c>
      <c r="E99"/>
    </row>
    <row r="100" spans="2:5" x14ac:dyDescent="0.2">
      <c r="B100" s="29" t="s">
        <v>74</v>
      </c>
      <c r="C100" s="21">
        <v>1234870.5560061429</v>
      </c>
      <c r="E100"/>
    </row>
    <row r="101" spans="2:5" x14ac:dyDescent="0.2">
      <c r="B101" s="29" t="s">
        <v>41</v>
      </c>
      <c r="C101" s="21">
        <v>5293073.0691717733</v>
      </c>
      <c r="E101"/>
    </row>
    <row r="102" spans="2:5" x14ac:dyDescent="0.2">
      <c r="B102" s="28" t="s">
        <v>72</v>
      </c>
      <c r="C102" s="19">
        <f>+C103</f>
        <v>1802036.3030446081</v>
      </c>
      <c r="E102"/>
    </row>
    <row r="103" spans="2:5" x14ac:dyDescent="0.2">
      <c r="B103" s="29" t="s">
        <v>73</v>
      </c>
      <c r="C103" s="21">
        <v>1802036.3030446081</v>
      </c>
      <c r="E103"/>
    </row>
    <row r="104" spans="2:5" x14ac:dyDescent="0.2">
      <c r="B104" s="28" t="s">
        <v>10</v>
      </c>
      <c r="C104" s="19">
        <f>+SUM(C105:C109)</f>
        <v>8798288.2596264277</v>
      </c>
      <c r="E104"/>
    </row>
    <row r="105" spans="2:5" x14ac:dyDescent="0.2">
      <c r="B105" s="29" t="s">
        <v>116</v>
      </c>
      <c r="C105" s="21">
        <v>1094904.7673100119</v>
      </c>
      <c r="E105"/>
    </row>
    <row r="106" spans="2:5" x14ac:dyDescent="0.2">
      <c r="B106" s="29" t="s">
        <v>10</v>
      </c>
      <c r="C106" s="21">
        <v>1533468.4707587999</v>
      </c>
      <c r="E106"/>
    </row>
    <row r="107" spans="2:5" x14ac:dyDescent="0.2">
      <c r="B107" s="29" t="s">
        <v>117</v>
      </c>
      <c r="C107" s="21">
        <v>2491802.6201520143</v>
      </c>
      <c r="E107"/>
    </row>
    <row r="108" spans="2:5" x14ac:dyDescent="0.2">
      <c r="B108" s="29" t="s">
        <v>44</v>
      </c>
      <c r="C108" s="21">
        <v>2323269.0181096159</v>
      </c>
      <c r="E108"/>
    </row>
    <row r="109" spans="2:5" x14ac:dyDescent="0.2">
      <c r="B109" s="29" t="s">
        <v>118</v>
      </c>
      <c r="C109" s="21">
        <v>1354843.3832959856</v>
      </c>
      <c r="E109"/>
    </row>
    <row r="110" spans="2:5" x14ac:dyDescent="0.2">
      <c r="B110" s="28" t="s">
        <v>11</v>
      </c>
      <c r="C110" s="19">
        <f>+SUM(C111:C113)</f>
        <v>9744774.5416416321</v>
      </c>
      <c r="E110"/>
    </row>
    <row r="111" spans="2:5" x14ac:dyDescent="0.2">
      <c r="B111" s="29" t="s">
        <v>119</v>
      </c>
      <c r="C111" s="21">
        <v>2960690.6364378887</v>
      </c>
      <c r="E111"/>
    </row>
    <row r="112" spans="2:5" x14ac:dyDescent="0.2">
      <c r="B112" s="29" t="s">
        <v>11</v>
      </c>
      <c r="C112" s="21">
        <v>4335192.8395579048</v>
      </c>
      <c r="E112"/>
    </row>
    <row r="113" spans="2:5" x14ac:dyDescent="0.2">
      <c r="B113" s="35" t="s">
        <v>120</v>
      </c>
      <c r="C113" s="36">
        <v>2448891.0656458377</v>
      </c>
      <c r="E113"/>
    </row>
    <row r="114" spans="2:5" x14ac:dyDescent="0.2">
      <c r="B114" s="28" t="s">
        <v>47</v>
      </c>
      <c r="C114" s="19">
        <f>+C115</f>
        <v>1409458.0562856246</v>
      </c>
      <c r="E114"/>
    </row>
    <row r="115" spans="2:5" x14ac:dyDescent="0.2">
      <c r="B115" s="29" t="s">
        <v>47</v>
      </c>
      <c r="C115" s="21">
        <v>1409458.0562856246</v>
      </c>
      <c r="E115"/>
    </row>
    <row r="116" spans="2:5" x14ac:dyDescent="0.2">
      <c r="B116" s="28" t="s">
        <v>12</v>
      </c>
      <c r="C116" s="19">
        <f>+SUM(C117:C124)</f>
        <v>23809520.876735315</v>
      </c>
      <c r="E116"/>
    </row>
    <row r="117" spans="2:5" x14ac:dyDescent="0.2">
      <c r="B117" s="29" t="s">
        <v>90</v>
      </c>
      <c r="C117" s="21">
        <v>7792871.468481129</v>
      </c>
      <c r="E117"/>
    </row>
    <row r="118" spans="2:5" x14ac:dyDescent="0.2">
      <c r="B118" s="29" t="s">
        <v>121</v>
      </c>
      <c r="C118" s="21">
        <v>2201891.5537911393</v>
      </c>
      <c r="E118"/>
    </row>
    <row r="119" spans="2:5" x14ac:dyDescent="0.2">
      <c r="B119" s="29" t="s">
        <v>122</v>
      </c>
      <c r="C119" s="21">
        <v>1962056.5939701269</v>
      </c>
      <c r="E119"/>
    </row>
    <row r="120" spans="2:5" x14ac:dyDescent="0.2">
      <c r="B120" s="29" t="s">
        <v>123</v>
      </c>
      <c r="C120" s="21">
        <v>1931146.4728036765</v>
      </c>
      <c r="E120"/>
    </row>
    <row r="121" spans="2:5" x14ac:dyDescent="0.2">
      <c r="B121" s="29" t="s">
        <v>124</v>
      </c>
      <c r="C121" s="21">
        <v>4684385.3105831863</v>
      </c>
      <c r="E121"/>
    </row>
    <row r="122" spans="2:5" x14ac:dyDescent="0.2">
      <c r="B122" s="29" t="s">
        <v>40</v>
      </c>
      <c r="C122" s="21">
        <v>2578192.948408681</v>
      </c>
      <c r="E122"/>
    </row>
    <row r="123" spans="2:5" x14ac:dyDescent="0.2">
      <c r="B123" s="29" t="s">
        <v>12</v>
      </c>
      <c r="C123" s="21">
        <v>1560080.8918244389</v>
      </c>
      <c r="E123"/>
    </row>
    <row r="124" spans="2:5" ht="13.5" thickBot="1" x14ac:dyDescent="0.25">
      <c r="B124" s="29" t="s">
        <v>125</v>
      </c>
      <c r="C124" s="21">
        <v>1098895.636872936</v>
      </c>
      <c r="E124"/>
    </row>
    <row r="125" spans="2:5" ht="13.5" thickBot="1" x14ac:dyDescent="0.25">
      <c r="B125" s="16" t="s">
        <v>13</v>
      </c>
      <c r="C125" s="5">
        <f>+C126+C128+C134+C136+C140</f>
        <v>48186143.180881932</v>
      </c>
      <c r="E125"/>
    </row>
    <row r="126" spans="2:5" x14ac:dyDescent="0.2">
      <c r="B126" s="28" t="s">
        <v>31</v>
      </c>
      <c r="C126" s="19">
        <f>+C127</f>
        <v>5594597.8194846865</v>
      </c>
      <c r="E126"/>
    </row>
    <row r="127" spans="2:5" x14ac:dyDescent="0.2">
      <c r="B127" s="29" t="s">
        <v>31</v>
      </c>
      <c r="C127" s="21">
        <v>5594597.8194846865</v>
      </c>
      <c r="E127"/>
    </row>
    <row r="128" spans="2:5" x14ac:dyDescent="0.2">
      <c r="B128" s="28" t="s">
        <v>14</v>
      </c>
      <c r="C128" s="19">
        <f>+SUM(C129:C133)</f>
        <v>26901207.165100548</v>
      </c>
      <c r="E128"/>
    </row>
    <row r="129" spans="2:5" x14ac:dyDescent="0.2">
      <c r="B129" s="29" t="s">
        <v>126</v>
      </c>
      <c r="C129" s="21">
        <v>3373699.5334238601</v>
      </c>
      <c r="E129"/>
    </row>
    <row r="130" spans="2:5" x14ac:dyDescent="0.2">
      <c r="B130" s="29" t="s">
        <v>16</v>
      </c>
      <c r="C130" s="21">
        <v>8033177.6924358308</v>
      </c>
      <c r="E130"/>
    </row>
    <row r="131" spans="2:5" x14ac:dyDescent="0.2">
      <c r="B131" s="29" t="s">
        <v>127</v>
      </c>
      <c r="C131" s="21">
        <v>5198104.6997955693</v>
      </c>
      <c r="E131"/>
    </row>
    <row r="132" spans="2:5" x14ac:dyDescent="0.2">
      <c r="B132" s="29" t="s">
        <v>32</v>
      </c>
      <c r="C132" s="21">
        <v>8418916.682189187</v>
      </c>
      <c r="E132"/>
    </row>
    <row r="133" spans="2:5" x14ac:dyDescent="0.2">
      <c r="B133" s="29" t="s">
        <v>91</v>
      </c>
      <c r="C133" s="21">
        <v>1877308.5572560979</v>
      </c>
      <c r="E133"/>
    </row>
    <row r="134" spans="2:5" x14ac:dyDescent="0.2">
      <c r="B134" s="28" t="s">
        <v>81</v>
      </c>
      <c r="C134" s="19">
        <f>+C135</f>
        <v>1542853.364109236</v>
      </c>
      <c r="E134"/>
    </row>
    <row r="135" spans="2:5" x14ac:dyDescent="0.2">
      <c r="B135" s="29" t="s">
        <v>86</v>
      </c>
      <c r="C135" s="21">
        <v>1542853.364109236</v>
      </c>
      <c r="E135"/>
    </row>
    <row r="136" spans="2:5" x14ac:dyDescent="0.2">
      <c r="B136" s="28" t="s">
        <v>55</v>
      </c>
      <c r="C136" s="19">
        <f>+SUM(C137:C139)</f>
        <v>10739185.390325598</v>
      </c>
      <c r="E136"/>
    </row>
    <row r="137" spans="2:5" x14ac:dyDescent="0.2">
      <c r="B137" s="29" t="s">
        <v>88</v>
      </c>
      <c r="C137" s="21">
        <v>4553170.6710389452</v>
      </c>
      <c r="E137"/>
    </row>
    <row r="138" spans="2:5" x14ac:dyDescent="0.2">
      <c r="B138" s="29" t="s">
        <v>80</v>
      </c>
      <c r="C138" s="21">
        <v>2656508.7998912386</v>
      </c>
      <c r="E138"/>
    </row>
    <row r="139" spans="2:5" x14ac:dyDescent="0.2">
      <c r="B139" s="29" t="s">
        <v>79</v>
      </c>
      <c r="C139" s="21">
        <v>3529505.9193954146</v>
      </c>
      <c r="E139"/>
    </row>
    <row r="140" spans="2:5" x14ac:dyDescent="0.2">
      <c r="B140" s="28" t="s">
        <v>33</v>
      </c>
      <c r="C140" s="19">
        <f>+C141</f>
        <v>3408299.4418618698</v>
      </c>
      <c r="E140"/>
    </row>
    <row r="141" spans="2:5" ht="13.5" thickBot="1" x14ac:dyDescent="0.25">
      <c r="B141" s="29" t="s">
        <v>34</v>
      </c>
      <c r="C141" s="21">
        <v>3408299.4418618698</v>
      </c>
      <c r="E141"/>
    </row>
    <row r="142" spans="2:5" ht="13.5" thickBot="1" x14ac:dyDescent="0.25">
      <c r="B142" s="16" t="s">
        <v>82</v>
      </c>
      <c r="C142" s="5">
        <v>2047836.3102125707</v>
      </c>
      <c r="E142"/>
    </row>
    <row r="143" spans="2:5" ht="13.5" thickBot="1" x14ac:dyDescent="0.25">
      <c r="B143" s="23" t="s">
        <v>19</v>
      </c>
      <c r="C143" s="5">
        <f>+C12+C42+C61+C91+C125+C142</f>
        <v>456869769.23020804</v>
      </c>
      <c r="E143"/>
    </row>
    <row r="144" spans="2:5" ht="13.5" thickBot="1" x14ac:dyDescent="0.25">
      <c r="B144" s="30" t="s">
        <v>18</v>
      </c>
      <c r="C144" s="7">
        <v>0</v>
      </c>
      <c r="E144"/>
    </row>
    <row r="145" spans="2:5" ht="13.5" thickBot="1" x14ac:dyDescent="0.25">
      <c r="B145" s="23" t="s">
        <v>20</v>
      </c>
      <c r="C145" s="6">
        <f>+C143+C144</f>
        <v>456869769.23020804</v>
      </c>
      <c r="E145"/>
    </row>
    <row r="150" spans="2:5" x14ac:dyDescent="0.2">
      <c r="B150" s="37"/>
    </row>
    <row r="152" spans="2:5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zoomScaleNormal="100" workbookViewId="0">
      <selection activeCell="J22" sqref="J2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6"/>
    </row>
    <row r="5" spans="1:3" ht="15" customHeight="1" x14ac:dyDescent="0.2">
      <c r="B5" s="61" t="s">
        <v>87</v>
      </c>
      <c r="C5" s="61"/>
    </row>
    <row r="6" spans="1:3" ht="15" customHeight="1" x14ac:dyDescent="0.25">
      <c r="B6" s="11"/>
      <c r="C6" s="11"/>
    </row>
    <row r="7" spans="1:3" x14ac:dyDescent="0.2">
      <c r="B7" s="64" t="s">
        <v>128</v>
      </c>
      <c r="C7" s="64"/>
    </row>
    <row r="8" spans="1:3" x14ac:dyDescent="0.2">
      <c r="B8" s="12"/>
      <c r="C8" s="12"/>
    </row>
    <row r="9" spans="1:3" x14ac:dyDescent="0.2">
      <c r="B9" s="65" t="s">
        <v>130</v>
      </c>
      <c r="C9" s="66"/>
    </row>
    <row r="10" spans="1:3" ht="13.5" thickBot="1" x14ac:dyDescent="0.25">
      <c r="B10" s="63"/>
      <c r="C10" s="63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37</v>
      </c>
      <c r="C12" s="17">
        <f>+C13+C15+C17+C19</f>
        <v>1824269.06</v>
      </c>
    </row>
    <row r="13" spans="1:3" x14ac:dyDescent="0.2">
      <c r="B13" s="22" t="s">
        <v>60</v>
      </c>
      <c r="C13" s="19">
        <f>+C14</f>
        <v>284102.84999999998</v>
      </c>
    </row>
    <row r="14" spans="1:3" x14ac:dyDescent="0.2">
      <c r="B14" s="29" t="s">
        <v>60</v>
      </c>
      <c r="C14" s="21">
        <v>284102.84999999998</v>
      </c>
    </row>
    <row r="15" spans="1:3" x14ac:dyDescent="0.2">
      <c r="B15" s="22" t="s">
        <v>83</v>
      </c>
      <c r="C15" s="19">
        <f>+C16</f>
        <v>829705.31999999983</v>
      </c>
    </row>
    <row r="16" spans="1:3" x14ac:dyDescent="0.2">
      <c r="B16" s="29" t="s">
        <v>83</v>
      </c>
      <c r="C16" s="21">
        <v>829705.31999999983</v>
      </c>
    </row>
    <row r="17" spans="2:3" x14ac:dyDescent="0.2">
      <c r="B17" s="22" t="s">
        <v>1</v>
      </c>
      <c r="C17" s="19">
        <f>+C18</f>
        <v>2368.8900000000003</v>
      </c>
    </row>
    <row r="18" spans="2:3" x14ac:dyDescent="0.2">
      <c r="B18" s="29" t="s">
        <v>56</v>
      </c>
      <c r="C18" s="21">
        <v>2368.8900000000003</v>
      </c>
    </row>
    <row r="19" spans="2:3" x14ac:dyDescent="0.2">
      <c r="B19" s="22" t="s">
        <v>35</v>
      </c>
      <c r="C19" s="19">
        <f>+SUM(C20:C21)</f>
        <v>708092.00000000023</v>
      </c>
    </row>
    <row r="20" spans="2:3" x14ac:dyDescent="0.2">
      <c r="B20" s="29" t="s">
        <v>49</v>
      </c>
      <c r="C20" s="21">
        <v>133645.79</v>
      </c>
    </row>
    <row r="21" spans="2:3" ht="13.5" thickBot="1" x14ac:dyDescent="0.25">
      <c r="B21" s="29" t="s">
        <v>57</v>
      </c>
      <c r="C21" s="21">
        <v>574446.2100000002</v>
      </c>
    </row>
    <row r="22" spans="2:3" ht="13.5" thickBot="1" x14ac:dyDescent="0.25">
      <c r="B22" s="16" t="s">
        <v>4</v>
      </c>
      <c r="C22" s="17">
        <f>+C23+C25+C28</f>
        <v>2923868.68</v>
      </c>
    </row>
    <row r="23" spans="2:3" x14ac:dyDescent="0.2">
      <c r="B23" s="22" t="s">
        <v>75</v>
      </c>
      <c r="C23" s="19">
        <f>+C24</f>
        <v>555.09</v>
      </c>
    </row>
    <row r="24" spans="2:3" x14ac:dyDescent="0.2">
      <c r="B24" s="29" t="s">
        <v>105</v>
      </c>
      <c r="C24" s="21">
        <v>555.09</v>
      </c>
    </row>
    <row r="25" spans="2:3" x14ac:dyDescent="0.2">
      <c r="B25" s="22" t="s">
        <v>23</v>
      </c>
      <c r="C25" s="19">
        <f>+SUM(C26:C27)</f>
        <v>261048.67000000004</v>
      </c>
    </row>
    <row r="26" spans="2:3" x14ac:dyDescent="0.2">
      <c r="B26" s="29" t="s">
        <v>24</v>
      </c>
      <c r="C26" s="21">
        <v>81089.259999999995</v>
      </c>
    </row>
    <row r="27" spans="2:3" x14ac:dyDescent="0.2">
      <c r="B27" s="29" t="s">
        <v>25</v>
      </c>
      <c r="C27" s="21">
        <v>179959.41000000003</v>
      </c>
    </row>
    <row r="28" spans="2:3" x14ac:dyDescent="0.2">
      <c r="B28" s="22" t="s">
        <v>5</v>
      </c>
      <c r="C28" s="19">
        <f>+SUM(C29:C31)</f>
        <v>2662264.92</v>
      </c>
    </row>
    <row r="29" spans="2:3" x14ac:dyDescent="0.2">
      <c r="B29" s="29" t="s">
        <v>48</v>
      </c>
      <c r="C29" s="21">
        <v>252680.30999999997</v>
      </c>
    </row>
    <row r="30" spans="2:3" x14ac:dyDescent="0.2">
      <c r="B30" s="29" t="s">
        <v>77</v>
      </c>
      <c r="C30" s="21">
        <v>2241494.5099999998</v>
      </c>
    </row>
    <row r="31" spans="2:3" ht="13.5" thickBot="1" x14ac:dyDescent="0.25">
      <c r="B31" s="29" t="s">
        <v>85</v>
      </c>
      <c r="C31" s="21">
        <v>168090.10000000003</v>
      </c>
    </row>
    <row r="32" spans="2:3" ht="13.5" thickBot="1" x14ac:dyDescent="0.25">
      <c r="B32" s="16" t="s">
        <v>6</v>
      </c>
      <c r="C32" s="17">
        <f>+C33+C39+C42+C44+C46+C48+C52</f>
        <v>4257077.8199999994</v>
      </c>
    </row>
    <row r="33" spans="2:3" x14ac:dyDescent="0.2">
      <c r="B33" s="18" t="s">
        <v>7</v>
      </c>
      <c r="C33" s="34">
        <f>+SUM(C34:C38)</f>
        <v>1521401.26</v>
      </c>
    </row>
    <row r="34" spans="2:3" x14ac:dyDescent="0.2">
      <c r="B34" s="29" t="s">
        <v>7</v>
      </c>
      <c r="C34" s="21">
        <v>18207.560000000001</v>
      </c>
    </row>
    <row r="35" spans="2:3" x14ac:dyDescent="0.2">
      <c r="B35" s="29" t="s">
        <v>17</v>
      </c>
      <c r="C35" s="21">
        <v>1143303.3900000001</v>
      </c>
    </row>
    <row r="36" spans="2:3" x14ac:dyDescent="0.2">
      <c r="B36" s="29" t="s">
        <v>63</v>
      </c>
      <c r="C36" s="21">
        <v>176763.10999999996</v>
      </c>
    </row>
    <row r="37" spans="2:3" x14ac:dyDescent="0.2">
      <c r="B37" s="29" t="s">
        <v>64</v>
      </c>
      <c r="C37" s="21">
        <v>89309.23</v>
      </c>
    </row>
    <row r="38" spans="2:3" x14ac:dyDescent="0.2">
      <c r="B38" s="29" t="s">
        <v>109</v>
      </c>
      <c r="C38" s="21">
        <v>93817.97</v>
      </c>
    </row>
    <row r="39" spans="2:3" x14ac:dyDescent="0.2">
      <c r="B39" s="22" t="s">
        <v>67</v>
      </c>
      <c r="C39" s="19">
        <f>+SUM(C40:C41)</f>
        <v>117328.08</v>
      </c>
    </row>
    <row r="40" spans="2:3" x14ac:dyDescent="0.2">
      <c r="B40" s="29" t="s">
        <v>110</v>
      </c>
      <c r="C40" s="21">
        <v>39425</v>
      </c>
    </row>
    <row r="41" spans="2:3" x14ac:dyDescent="0.2">
      <c r="B41" s="29" t="s">
        <v>111</v>
      </c>
      <c r="C41" s="21">
        <v>77903.08</v>
      </c>
    </row>
    <row r="42" spans="2:3" x14ac:dyDescent="0.2">
      <c r="B42" s="22" t="s">
        <v>52</v>
      </c>
      <c r="C42" s="19">
        <f>+C43</f>
        <v>1509146.5599999996</v>
      </c>
    </row>
    <row r="43" spans="2:3" x14ac:dyDescent="0.2">
      <c r="B43" s="29" t="s">
        <v>52</v>
      </c>
      <c r="C43" s="21">
        <v>1509146.5599999996</v>
      </c>
    </row>
    <row r="44" spans="2:3" x14ac:dyDescent="0.2">
      <c r="B44" s="22" t="s">
        <v>61</v>
      </c>
      <c r="C44" s="19">
        <f>+C45</f>
        <v>54166.66</v>
      </c>
    </row>
    <row r="45" spans="2:3" x14ac:dyDescent="0.2">
      <c r="B45" s="29" t="s">
        <v>62</v>
      </c>
      <c r="C45" s="21">
        <v>54166.66</v>
      </c>
    </row>
    <row r="46" spans="2:3" x14ac:dyDescent="0.2">
      <c r="B46" s="22" t="s">
        <v>65</v>
      </c>
      <c r="C46" s="19">
        <f>+C47</f>
        <v>46852.499999999993</v>
      </c>
    </row>
    <row r="47" spans="2:3" x14ac:dyDescent="0.2">
      <c r="B47" s="29" t="s">
        <v>65</v>
      </c>
      <c r="C47" s="21">
        <v>46852.499999999993</v>
      </c>
    </row>
    <row r="48" spans="2:3" x14ac:dyDescent="0.2">
      <c r="B48" s="22" t="s">
        <v>8</v>
      </c>
      <c r="C48" s="19">
        <f>+SUM(C49:C51)</f>
        <v>990154.72</v>
      </c>
    </row>
    <row r="49" spans="2:3" x14ac:dyDescent="0.2">
      <c r="B49" s="29" t="s">
        <v>113</v>
      </c>
      <c r="C49" s="21">
        <v>12311.11</v>
      </c>
    </row>
    <row r="50" spans="2:3" x14ac:dyDescent="0.2">
      <c r="B50" s="29" t="s">
        <v>43</v>
      </c>
      <c r="C50" s="21">
        <v>169168.49000000002</v>
      </c>
    </row>
    <row r="51" spans="2:3" x14ac:dyDescent="0.2">
      <c r="B51" s="29" t="s">
        <v>54</v>
      </c>
      <c r="C51" s="21">
        <v>808675.12</v>
      </c>
    </row>
    <row r="52" spans="2:3" x14ac:dyDescent="0.2">
      <c r="B52" s="22" t="s">
        <v>3</v>
      </c>
      <c r="C52" s="19">
        <f>+C53</f>
        <v>18028.04</v>
      </c>
    </row>
    <row r="53" spans="2:3" ht="13.5" thickBot="1" x14ac:dyDescent="0.25">
      <c r="B53" s="31" t="s">
        <v>3</v>
      </c>
      <c r="C53" s="32">
        <v>18028.04</v>
      </c>
    </row>
    <row r="54" spans="2:3" ht="13.5" thickBot="1" x14ac:dyDescent="0.25">
      <c r="B54" s="16" t="s">
        <v>9</v>
      </c>
      <c r="C54" s="17">
        <f>+C55+C57+C59</f>
        <v>204018.08000000002</v>
      </c>
    </row>
    <row r="55" spans="2:3" x14ac:dyDescent="0.2">
      <c r="B55" s="22" t="s">
        <v>38</v>
      </c>
      <c r="C55" s="19">
        <f>+C56</f>
        <v>28529.650000000005</v>
      </c>
    </row>
    <row r="56" spans="2:3" x14ac:dyDescent="0.2">
      <c r="B56" s="29" t="s">
        <v>30</v>
      </c>
      <c r="C56" s="21">
        <v>28529.650000000005</v>
      </c>
    </row>
    <row r="57" spans="2:3" x14ac:dyDescent="0.2">
      <c r="B57" s="22" t="s">
        <v>72</v>
      </c>
      <c r="C57" s="19">
        <f>+C58</f>
        <v>105460.23000000001</v>
      </c>
    </row>
    <row r="58" spans="2:3" x14ac:dyDescent="0.2">
      <c r="B58" s="29" t="s">
        <v>73</v>
      </c>
      <c r="C58" s="21">
        <v>105460.23000000001</v>
      </c>
    </row>
    <row r="59" spans="2:3" x14ac:dyDescent="0.2">
      <c r="B59" s="22" t="s">
        <v>12</v>
      </c>
      <c r="C59" s="19">
        <f>+C60</f>
        <v>70028.200000000012</v>
      </c>
    </row>
    <row r="60" spans="2:3" ht="13.5" thickBot="1" x14ac:dyDescent="0.25">
      <c r="B60" s="29" t="s">
        <v>12</v>
      </c>
      <c r="C60" s="21">
        <v>70028.200000000012</v>
      </c>
    </row>
    <row r="61" spans="2:3" ht="13.5" thickBot="1" x14ac:dyDescent="0.25">
      <c r="B61" s="16" t="s">
        <v>13</v>
      </c>
      <c r="C61" s="17">
        <f>+C62+C64</f>
        <v>67426.11</v>
      </c>
    </row>
    <row r="62" spans="2:3" x14ac:dyDescent="0.2">
      <c r="B62" s="22" t="s">
        <v>14</v>
      </c>
      <c r="C62" s="19">
        <f>+C63</f>
        <v>60896.67</v>
      </c>
    </row>
    <row r="63" spans="2:3" x14ac:dyDescent="0.2">
      <c r="B63" s="29" t="s">
        <v>16</v>
      </c>
      <c r="C63" s="21">
        <v>60896.67</v>
      </c>
    </row>
    <row r="64" spans="2:3" x14ac:dyDescent="0.2">
      <c r="B64" s="22" t="s">
        <v>81</v>
      </c>
      <c r="C64" s="19">
        <f>+C65</f>
        <v>6529.4400000000005</v>
      </c>
    </row>
    <row r="65" spans="2:3" ht="13.5" thickBot="1" x14ac:dyDescent="0.25">
      <c r="B65" s="29" t="s">
        <v>86</v>
      </c>
      <c r="C65" s="21">
        <v>6529.4400000000005</v>
      </c>
    </row>
    <row r="66" spans="2:3" ht="13.5" thickBot="1" x14ac:dyDescent="0.25">
      <c r="B66" s="16" t="s">
        <v>82</v>
      </c>
      <c r="C66" s="17">
        <v>0</v>
      </c>
    </row>
    <row r="67" spans="2:3" ht="13.5" thickBot="1" x14ac:dyDescent="0.25">
      <c r="B67" s="23" t="s">
        <v>19</v>
      </c>
      <c r="C67" s="5">
        <f>+C12+C22+C32+C54+C61+C66</f>
        <v>9276659.7499999981</v>
      </c>
    </row>
    <row r="68" spans="2:3" ht="13.5" thickBot="1" x14ac:dyDescent="0.25">
      <c r="B68" s="24" t="s">
        <v>18</v>
      </c>
      <c r="C68" s="7">
        <v>0</v>
      </c>
    </row>
    <row r="69" spans="2:3" ht="13.5" thickBot="1" x14ac:dyDescent="0.25">
      <c r="B69" s="8" t="s">
        <v>20</v>
      </c>
      <c r="C69" s="6">
        <f>+C67+C68</f>
        <v>9276659.7499999981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3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PC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2017-04-24T22:17:10Z</cp:lastPrinted>
  <dcterms:created xsi:type="dcterms:W3CDTF">2008-10-13T19:04:10Z</dcterms:created>
  <dcterms:modified xsi:type="dcterms:W3CDTF">2017-04-24T22:17:31Z</dcterms:modified>
</cp:coreProperties>
</file>