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PROGRAMAS SUJETOS A REGLAS DE OPERACIÓN\2do TRIMESTRE\"/>
    </mc:Choice>
  </mc:AlternateContent>
  <workbookProtection lockStructure="1"/>
  <bookViews>
    <workbookView xWindow="0" yWindow="0" windowWidth="20490" windowHeight="8205"/>
  </bookViews>
  <sheets>
    <sheet name="PC" sheetId="22" r:id="rId1"/>
    <sheet name="UPC" sheetId="21" r:id="rId2"/>
    <sheet name="GL" sheetId="23" r:id="rId3"/>
    <sheet name="FONDO GL" sheetId="24" r:id="rId4"/>
    <sheet name="FONDO GL CDI" sheetId="25" r:id="rId5"/>
    <sheet name="FONDO MUTUAL" sheetId="26" r:id="rId6"/>
    <sheet name="RC" sheetId="27" r:id="rId7"/>
  </sheets>
  <externalReferences>
    <externalReference r:id="rId8"/>
  </externalReferences>
  <definedNames>
    <definedName name="_xlnm._FilterDatabase" localSheetId="0" hidden="1">PC!$B$13:$D$43</definedName>
    <definedName name="_xlnm._FilterDatabase" localSheetId="1" hidden="1">UPC!$B$12:$D$84</definedName>
    <definedName name="_xlnm.Print_Area" localSheetId="3">'FONDO GL'!$B$1:$C$41</definedName>
    <definedName name="_xlnm.Print_Area" localSheetId="4">'FONDO GL CDI'!$B$1:$C$23</definedName>
    <definedName name="_xlnm.Print_Area" localSheetId="5">'FONDO MUTUAL'!$B$1:$C$145</definedName>
    <definedName name="_xlnm.Print_Area" localSheetId="2">GL!$B$1:$C$17</definedName>
    <definedName name="_xlnm.Print_Area" localSheetId="6">'RC'!$B$1:$C$120</definedName>
    <definedName name="FSD" localSheetId="4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2">GL!$1:$11</definedName>
    <definedName name="_xlnm.Print_Titles" localSheetId="6">'RC'!$1:$11</definedName>
    <definedName name="_xlnm.Print_Titles" localSheetId="1">UPC!$B:$C,UPC!$1:$12</definedName>
  </definedNames>
  <calcPr calcId="162913"/>
</workbook>
</file>

<file path=xl/calcChain.xml><?xml version="1.0" encoding="utf-8"?>
<calcChain xmlns="http://schemas.openxmlformats.org/spreadsheetml/2006/main">
  <c r="C83" i="27" l="1"/>
  <c r="C69" i="27"/>
  <c r="C67" i="27"/>
  <c r="C65" i="27"/>
  <c r="C51" i="27"/>
  <c r="C30" i="27"/>
  <c r="C26" i="27"/>
  <c r="C17" i="27"/>
  <c r="C69" i="26"/>
  <c r="C35" i="24" l="1"/>
  <c r="C38" i="24"/>
  <c r="C25" i="24"/>
  <c r="C115" i="27" l="1"/>
  <c r="C111" i="27"/>
  <c r="C109" i="27"/>
  <c r="C104" i="27"/>
  <c r="C102" i="27"/>
  <c r="C94" i="27"/>
  <c r="C91" i="27"/>
  <c r="C87" i="27"/>
  <c r="C85" i="27"/>
  <c r="C80" i="27"/>
  <c r="C78" i="27"/>
  <c r="C77" i="27" s="1"/>
  <c r="C73" i="27"/>
  <c r="C63" i="27"/>
  <c r="C58" i="27"/>
  <c r="C44" i="27"/>
  <c r="C40" i="27"/>
  <c r="C37" i="27"/>
  <c r="C35" i="27"/>
  <c r="C32" i="27"/>
  <c r="C20" i="27"/>
  <c r="C15" i="27"/>
  <c r="C13" i="27"/>
  <c r="C140" i="26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19" i="25"/>
  <c r="C18" i="25" s="1"/>
  <c r="C16" i="25"/>
  <c r="C15" i="25" s="1"/>
  <c r="C13" i="25"/>
  <c r="C12" i="25" s="1"/>
  <c r="C32" i="24"/>
  <c r="C33" i="24"/>
  <c r="C30" i="24"/>
  <c r="C28" i="24"/>
  <c r="C23" i="24"/>
  <c r="C22" i="24" s="1"/>
  <c r="C20" i="24"/>
  <c r="C19" i="24" s="1"/>
  <c r="C17" i="24"/>
  <c r="C15" i="24"/>
  <c r="C13" i="24"/>
  <c r="C13" i="23"/>
  <c r="C12" i="23" s="1"/>
  <c r="C15" i="23" s="1"/>
  <c r="C17" i="23" s="1"/>
  <c r="C50" i="27" l="1"/>
  <c r="C12" i="27"/>
  <c r="C101" i="27"/>
  <c r="C34" i="27"/>
  <c r="C91" i="26"/>
  <c r="C125" i="26"/>
  <c r="C61" i="26"/>
  <c r="C42" i="26"/>
  <c r="C12" i="26"/>
  <c r="C23" i="25"/>
  <c r="C12" i="24"/>
  <c r="C27" i="24"/>
  <c r="C41" i="24" s="1"/>
  <c r="C16" i="21"/>
  <c r="C118" i="27" l="1"/>
  <c r="C120" i="27" s="1"/>
  <c r="C143" i="26"/>
  <c r="C145" i="26" s="1"/>
  <c r="C79" i="21"/>
  <c r="C77" i="21"/>
  <c r="C75" i="21"/>
  <c r="C73" i="21"/>
  <c r="C71" i="21"/>
  <c r="C68" i="21"/>
  <c r="C66" i="21"/>
  <c r="C64" i="21"/>
  <c r="C62" i="21"/>
  <c r="C60" i="21"/>
  <c r="C58" i="21"/>
  <c r="C56" i="21"/>
  <c r="C54" i="21"/>
  <c r="C51" i="21"/>
  <c r="C49" i="21"/>
  <c r="C47" i="21"/>
  <c r="C45" i="21"/>
  <c r="C43" i="21"/>
  <c r="C40" i="21"/>
  <c r="C38" i="21"/>
  <c r="C35" i="21"/>
  <c r="C33" i="21"/>
  <c r="C31" i="21"/>
  <c r="C29" i="21"/>
  <c r="C26" i="21"/>
  <c r="C24" i="21"/>
  <c r="C22" i="21"/>
  <c r="C20" i="21"/>
  <c r="C18" i="21"/>
  <c r="C14" i="21"/>
  <c r="C37" i="21" l="1"/>
  <c r="C13" i="21"/>
  <c r="C53" i="21"/>
  <c r="C70" i="21"/>
  <c r="C28" i="21"/>
  <c r="C82" i="21" l="1"/>
  <c r="C84" i="21" s="1"/>
  <c r="C39" i="22"/>
  <c r="C37" i="22"/>
  <c r="C36" i="22" s="1"/>
  <c r="C33" i="22"/>
  <c r="C31" i="22"/>
  <c r="C29" i="22"/>
  <c r="C25" i="22"/>
  <c r="C22" i="22"/>
  <c r="C20" i="22"/>
  <c r="C18" i="22"/>
  <c r="C15" i="22"/>
  <c r="C14" i="22" s="1"/>
  <c r="C28" i="22" l="1"/>
  <c r="C41" i="22" s="1"/>
  <c r="C17" i="22"/>
  <c r="C43" i="22" l="1"/>
</calcChain>
</file>

<file path=xl/sharedStrings.xml><?xml version="1.0" encoding="utf-8"?>
<sst xmlns="http://schemas.openxmlformats.org/spreadsheetml/2006/main" count="428" uniqueCount="134">
  <si>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</si>
  <si>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</si>
  <si>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</si>
  <si>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</si>
  <si>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</si>
  <si>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</si>
  <si>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</si>
  <si>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</si>
  <si>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</si>
  <si>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</si>
  <si>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</si>
  <si>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</si>
  <si>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</si>
  <si>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</si>
  <si>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</si>
  <si>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</si>
  <si>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CORDOBA</t>
  </si>
  <si>
    <t>TAPACHULA</t>
  </si>
  <si>
    <t>CUAUHTEMOC</t>
  </si>
  <si>
    <t>GASTOS DE OPERACIÓN</t>
  </si>
  <si>
    <t>TOTAL DE APOYOS</t>
  </si>
  <si>
    <t>TOTAL</t>
  </si>
  <si>
    <t>RIO GRANDE</t>
  </si>
  <si>
    <t>SINALOA</t>
  </si>
  <si>
    <t>CULIACAN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</si>
  <si>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</si>
  <si>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</si>
  <si>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</si>
  <si>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</si>
  <si>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</si>
  <si>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</si>
  <si>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</si>
  <si>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</si>
  <si>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</si>
  <si>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</si>
  <si>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</si>
  <si>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</si>
  <si>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</si>
  <si>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MARTINEZ DE LA TORRE</t>
  </si>
  <si>
    <t>PACHUCA DE SOTO</t>
  </si>
  <si>
    <t>REYNOSA</t>
  </si>
  <si>
    <t>TEHUANTEPEC</t>
  </si>
  <si>
    <t>BAJA CALIFORNIA</t>
  </si>
  <si>
    <t>TLAXCALA</t>
  </si>
  <si>
    <t>CD OBREGON</t>
  </si>
  <si>
    <t>GUERRERO</t>
  </si>
  <si>
    <t>DURANGO</t>
  </si>
  <si>
    <t>CD VICTORIA</t>
  </si>
  <si>
    <t>VALLE HERMOSO</t>
  </si>
  <si>
    <t>TABASCO</t>
  </si>
  <si>
    <t>IRAPUATO</t>
  </si>
  <si>
    <t>GUADALAJARA</t>
  </si>
  <si>
    <t>AGUASCALIENTES</t>
  </si>
  <si>
    <t>NUEVO LEON</t>
  </si>
  <si>
    <t>MONTERREY</t>
  </si>
  <si>
    <t>SAN LUIS POTOSI</t>
  </si>
  <si>
    <t>COAHUILA</t>
  </si>
  <si>
    <t>TORREON</t>
  </si>
  <si>
    <t>SALTILLO</t>
  </si>
  <si>
    <t>CHILPANCINGO</t>
  </si>
  <si>
    <t>MORELOS</t>
  </si>
  <si>
    <t>CUAUTLA</t>
  </si>
  <si>
    <t>BAJA CALIFORNIA SUR</t>
  </si>
  <si>
    <t>LA PAZ</t>
  </si>
  <si>
    <t>VILLAHERMOSA</t>
  </si>
  <si>
    <t>QUINTANA ROO</t>
  </si>
  <si>
    <t>CORPORATIVO</t>
  </si>
  <si>
    <t>COLIMA</t>
  </si>
  <si>
    <t>MEXICALI</t>
  </si>
  <si>
    <t>CHETUMAL</t>
  </si>
  <si>
    <t>Dirección General Adjunta de Promoción de Negocios y Coordinación Regional</t>
  </si>
  <si>
    <t>PROGRAMA DE CAPACITACIÓN PARA PRODUCTORES E INTERMEDIARIOS FINANCIEROS RURALES</t>
  </si>
  <si>
    <t>PROGRAMA DE APOYO A UNIDADES DE PROMOCIÓN DE CRÉDITO</t>
  </si>
  <si>
    <t>ABRIL  - JUNIO 2016</t>
  </si>
  <si>
    <t>PROGRAMA PARA LA CONSTITUCION DE GARANTIAS LIQUIDAS</t>
  </si>
  <si>
    <t>CARDENAS</t>
  </si>
  <si>
    <t>FONDO DE GARANTIAS LIQUIDAS</t>
  </si>
  <si>
    <t>CELAYA</t>
  </si>
  <si>
    <t>AUTLAN</t>
  </si>
  <si>
    <t>LA BARCA</t>
  </si>
  <si>
    <t>PUERTO VALLARTA</t>
  </si>
  <si>
    <t>LOS MOCHIS</t>
  </si>
  <si>
    <t>NAVOJOA</t>
  </si>
  <si>
    <t>ATLACOMULCO</t>
  </si>
  <si>
    <t>COMITAN</t>
  </si>
  <si>
    <t>VILLAFLORES</t>
  </si>
  <si>
    <t>FONDO DE GARANTIAS LIQUIDAS (CDI)</t>
  </si>
  <si>
    <t>EMILIANO ZAPATA</t>
  </si>
  <si>
    <t>FONDO MUTUAL DE GARANTIAS LIQUIDAS</t>
  </si>
  <si>
    <t>VALLE DE SANTIAGO</t>
  </si>
  <si>
    <t>AMECA</t>
  </si>
  <si>
    <t>CD GUZMAN</t>
  </si>
  <si>
    <t>TEPATITLAN</t>
  </si>
  <si>
    <t>APATZINGAN</t>
  </si>
  <si>
    <t>LA PIEDAD</t>
  </si>
  <si>
    <t>LAZARO CARDENAS</t>
  </si>
  <si>
    <t>MARAVATIO</t>
  </si>
  <si>
    <t>URUAPAN</t>
  </si>
  <si>
    <t>ZAMORA</t>
  </si>
  <si>
    <t>TEPIC</t>
  </si>
  <si>
    <t>ENSENADA</t>
  </si>
  <si>
    <t>SAN LUIS RIO COLORADO</t>
  </si>
  <si>
    <t>CD CONSTITUCION</t>
  </si>
  <si>
    <t>GUASAVE</t>
  </si>
  <si>
    <t>MAZATLAN</t>
  </si>
  <si>
    <t>HERMOSILLO</t>
  </si>
  <si>
    <t>MAGDALENA</t>
  </si>
  <si>
    <t>VICAM</t>
  </si>
  <si>
    <t>DELICIAS</t>
  </si>
  <si>
    <t>HIDALGO DEL PARRAL</t>
  </si>
  <si>
    <t>NUEVO CASAS GRANDES</t>
  </si>
  <si>
    <t>MONCLOVA</t>
  </si>
  <si>
    <t>SABINAS</t>
  </si>
  <si>
    <t>GUADALUPE VICTORIA</t>
  </si>
  <si>
    <t>CD VALLES</t>
  </si>
  <si>
    <t>CD MANTE</t>
  </si>
  <si>
    <t>TLALTENANGO</t>
  </si>
  <si>
    <t>OMETEPEC</t>
  </si>
  <si>
    <t>PETATLAN</t>
  </si>
  <si>
    <t>IXMIQUILPAN</t>
  </si>
  <si>
    <t>HUAJUAPAN</t>
  </si>
  <si>
    <t>PINOTEPA NACIONAL</t>
  </si>
  <si>
    <t>TUXTEPEC</t>
  </si>
  <si>
    <t>CD SERDAN</t>
  </si>
  <si>
    <t>TEZIUTLAN</t>
  </si>
  <si>
    <t>PANUCO</t>
  </si>
  <si>
    <t>POZA RICA</t>
  </si>
  <si>
    <t>SAN ANDRES TUXTLA</t>
  </si>
  <si>
    <t>TUXPAN</t>
  </si>
  <si>
    <t>XALAPA</t>
  </si>
  <si>
    <t>TONALA</t>
  </si>
  <si>
    <t>PROGRAMA DE REDUCCION DE COSTOS DE ACCESO AL CREDITO</t>
  </si>
  <si>
    <t>ABRIL - JUNIO 2016</t>
  </si>
  <si>
    <t>CD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</si>
</sst>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7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0" fontId="2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164" fontId="4" fillId="0" borderId="14" xfId="324" applyNumberFormat="1" applyFont="1" applyBorder="1"/>
    <xf numFmtId="0" fontId="4" fillId="25" borderId="15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/>
    </xf>
    <xf numFmtId="0" fontId="4" fillId="25" borderId="16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7" xfId="252" applyFont="1" applyFill="1" applyBorder="1" applyAlignment="1">
      <alignment horizontal="center" vertical="center" wrapText="1"/>
    </xf>
    <xf numFmtId="43" fontId="4" fillId="25" borderId="18" xfId="252" applyFont="1" applyFill="1" applyBorder="1" applyAlignment="1">
      <alignment horizontal="center" vertical="center" wrapText="1"/>
    </xf>
    <xf numFmtId="43" fontId="3" fillId="25" borderId="18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7" xfId="0" applyFont="1" applyFill="1" applyBorder="1" applyAlignment="1">
      <alignment horizontal="center"/>
    </xf>
    <xf numFmtId="0" fontId="4" fillId="25" borderId="18" xfId="0" applyFont="1" applyFill="1" applyBorder="1" applyAlignment="1">
      <alignment horizontal="center"/>
    </xf>
    <xf numFmtId="43" fontId="3" fillId="25" borderId="19" xfId="252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right" indent="1"/>
    </xf>
    <xf numFmtId="0" fontId="3" fillId="25" borderId="19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7" xfId="0" applyNumberFormat="1" applyFont="1" applyFill="1" applyBorder="1" applyAlignment="1">
      <alignment horizontal="center" vertical="center" wrapText="1"/>
    </xf>
    <xf numFmtId="0" fontId="2" fillId="0" borderId="0" xfId="324" applyFont="1" applyBorder="1"/>
    <xf numFmtId="0" fontId="4" fillId="0" borderId="0" xfId="324" applyFont="1" applyBorder="1"/>
    <xf numFmtId="0" fontId="1" fillId="0" borderId="0" xfId="324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43" fontId="1" fillId="0" borderId="0" xfId="324" applyNumberFormat="1"/>
    <xf numFmtId="0" fontId="2" fillId="0" borderId="0" xfId="324" applyFont="1" applyAlignment="1">
      <alignment horizontal="right"/>
    </xf>
    <xf numFmtId="0" fontId="4" fillId="0" borderId="0" xfId="324" applyFont="1" applyAlignment="1"/>
    <xf numFmtId="0" fontId="25" fillId="0" borderId="0" xfId="324" applyFont="1" applyBorder="1" applyAlignment="1">
      <alignment horizontal="center" wrapText="1"/>
    </xf>
    <xf numFmtId="0" fontId="6" fillId="0" borderId="0" xfId="324" applyFont="1" applyAlignment="1">
      <alignment wrapText="1"/>
    </xf>
    <xf numFmtId="0" fontId="4" fillId="0" borderId="0" xfId="324" applyFont="1" applyBorder="1" applyAlignment="1">
      <alignment horizontal="center" wrapText="1"/>
    </xf>
    <xf numFmtId="0" fontId="4" fillId="24" borderId="10" xfId="324" applyFont="1" applyFill="1" applyBorder="1" applyAlignment="1">
      <alignment horizontal="center"/>
    </xf>
    <xf numFmtId="44" fontId="4" fillId="24" borderId="12" xfId="324" applyNumberFormat="1" applyFont="1" applyFill="1" applyBorder="1" applyAlignment="1">
      <alignment horizontal="center" vertical="center"/>
    </xf>
    <xf numFmtId="0" fontId="4" fillId="25" borderId="13" xfId="324" applyFont="1" applyFill="1" applyBorder="1" applyAlignment="1"/>
    <xf numFmtId="44" fontId="4" fillId="25" borderId="13" xfId="324" applyNumberFormat="1" applyFont="1" applyFill="1" applyBorder="1" applyAlignment="1">
      <alignment horizontal="center" vertical="center" wrapText="1"/>
    </xf>
    <xf numFmtId="0" fontId="4" fillId="25" borderId="17" xfId="324" applyFont="1" applyFill="1" applyBorder="1" applyAlignment="1">
      <alignment horizontal="center"/>
    </xf>
    <xf numFmtId="43" fontId="4" fillId="25" borderId="18" xfId="263" applyFont="1" applyFill="1" applyBorder="1" applyAlignment="1">
      <alignment horizontal="center" vertical="center" wrapText="1"/>
    </xf>
    <xf numFmtId="0" fontId="1" fillId="25" borderId="18" xfId="324" applyFont="1" applyFill="1" applyBorder="1" applyAlignment="1">
      <alignment horizontal="right" indent="1"/>
    </xf>
    <xf numFmtId="43" fontId="1" fillId="25" borderId="18" xfId="263" applyFont="1" applyFill="1" applyBorder="1" applyAlignment="1">
      <alignment horizontal="center" vertical="center" wrapText="1"/>
    </xf>
    <xf numFmtId="0" fontId="4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left"/>
    </xf>
    <xf numFmtId="43" fontId="1" fillId="25" borderId="13" xfId="263" applyFont="1" applyFill="1" applyBorder="1" applyAlignment="1">
      <alignment horizontal="center" vertical="center"/>
    </xf>
    <xf numFmtId="0" fontId="2" fillId="0" borderId="0" xfId="324" applyFont="1" applyBorder="1" applyAlignment="1">
      <alignment horizontal="right"/>
    </xf>
    <xf numFmtId="0" fontId="4" fillId="0" borderId="0" xfId="324" applyFont="1" applyBorder="1" applyAlignment="1"/>
    <xf numFmtId="0" fontId="4" fillId="25" borderId="11" xfId="324" applyFont="1" applyFill="1" applyBorder="1" applyAlignment="1">
      <alignment horizontal="center"/>
    </xf>
    <xf numFmtId="0" fontId="1" fillId="25" borderId="11" xfId="324" applyFont="1" applyFill="1" applyBorder="1" applyAlignment="1">
      <alignment horizontal="right" indent="1"/>
    </xf>
    <xf numFmtId="0" fontId="1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right" indent="1"/>
    </xf>
    <xf numFmtId="43" fontId="1" fillId="25" borderId="19" xfId="263" applyFont="1" applyFill="1" applyBorder="1" applyAlignment="1">
      <alignment horizontal="center" vertical="center" wrapText="1"/>
    </xf>
    <xf numFmtId="0" fontId="26" fillId="0" borderId="0" xfId="324" applyFont="1"/>
    <xf numFmtId="0" fontId="4" fillId="25" borderId="18" xfId="324" applyFont="1" applyFill="1" applyBorder="1" applyAlignment="1">
      <alignment horizontal="center"/>
    </xf>
    <xf numFmtId="0" fontId="4" fillId="25" borderId="10" xfId="324" applyFont="1" applyFill="1" applyBorder="1" applyAlignment="1">
      <alignment horizontal="center"/>
    </xf>
    <xf numFmtId="43" fontId="4" fillId="25" borderId="17" xfId="263" applyFont="1" applyFill="1" applyBorder="1" applyAlignment="1">
      <alignment horizontal="center" vertical="center" wrapText="1"/>
    </xf>
    <xf numFmtId="0" fontId="1" fillId="25" borderId="20" xfId="324" applyFont="1" applyFill="1" applyBorder="1" applyAlignment="1">
      <alignment horizontal="right" indent="1"/>
    </xf>
    <xf numFmtId="43" fontId="1" fillId="25" borderId="21" xfId="263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right" indent="1"/>
    </xf>
    <xf numFmtId="0" fontId="4" fillId="0" borderId="0" xfId="324" applyFont="1" applyBorder="1" applyAlignment="1">
      <alignment horizontal="left" vertical="top" wrapText="1"/>
    </xf>
    <xf numFmtId="0" fontId="6" fillId="0" borderId="0" xfId="324" applyFont="1" applyBorder="1" applyAlignment="1">
      <alignment horizontal="center" wrapText="1"/>
    </xf>
    <xf numFmtId="49" fontId="5" fillId="0" borderId="0" xfId="324" applyNumberFormat="1" applyFont="1" applyAlignment="1">
      <alignment horizontal="center"/>
    </xf>
    <xf numFmtId="0" fontId="5" fillId="0" borderId="0" xfId="324" applyFont="1" applyAlignment="1">
      <alignment horizontal="center"/>
    </xf>
    <xf numFmtId="0" fontId="6" fillId="0" borderId="0" xfId="324" applyFont="1" applyAlignment="1">
      <alignment horizontal="center" wrapText="1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308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2647950</xdr:colOff>
      <xdr:row>0</xdr:row>
      <xdr:rowOff>0</xdr:rowOff>
    </xdr:from>
    <xdr:to>
      <xdr:col>2</xdr:col>
      <xdr:colOff>1466850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2647950</xdr:colOff>
      <xdr:row>0</xdr:row>
      <xdr:rowOff>0</xdr:rowOff>
    </xdr:from>
    <xdr:to>
      <xdr:col>2</xdr:col>
      <xdr:colOff>1466850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2828925</xdr:colOff>
      <xdr:row>0</xdr:row>
      <xdr:rowOff>19050</xdr:rowOff>
    </xdr:from>
    <xdr:to>
      <xdr:col>3</xdr:col>
      <xdr:colOff>0</xdr:colOff>
      <xdr:row>3</xdr:row>
      <xdr:rowOff>119307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905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2447925</xdr:colOff>
      <xdr:row>0</xdr:row>
      <xdr:rowOff>0</xdr:rowOff>
    </xdr:from>
    <xdr:to>
      <xdr:col>2</xdr:col>
      <xdr:colOff>1104900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2447925</xdr:colOff>
      <xdr:row>0</xdr:row>
      <xdr:rowOff>0</xdr:rowOff>
    </xdr:from>
    <xdr:to>
      <xdr:col>2</xdr:col>
      <xdr:colOff>1104900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0</xdr:row>
      <xdr:rowOff>0</xdr:rowOff>
    </xdr:from>
    <xdr:to>
      <xdr:col>2</xdr:col>
      <xdr:colOff>1028700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2438400</xdr:colOff>
      <xdr:row>0</xdr:row>
      <xdr:rowOff>0</xdr:rowOff>
    </xdr:from>
    <xdr:to>
      <xdr:col>2</xdr:col>
      <xdr:colOff>1095375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I42" sqref="I42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5" bestFit="1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5" x14ac:dyDescent="0.2">
      <c r="A1" s="8"/>
      <c r="B1" s="7"/>
      <c r="C1" s="9"/>
    </row>
    <row r="2" spans="1:5" x14ac:dyDescent="0.2">
      <c r="A2" s="8"/>
      <c r="B2" s="7"/>
      <c r="C2" s="9"/>
    </row>
    <row r="3" spans="1:5" x14ac:dyDescent="0.2">
      <c r="A3" s="8"/>
      <c r="B3" s="10"/>
      <c r="C3" s="11"/>
    </row>
    <row r="4" spans="1:5" x14ac:dyDescent="0.2">
      <c r="A4" s="34"/>
      <c r="B4" s="35"/>
      <c r="C4" s="12"/>
      <c r="D4" s="36"/>
    </row>
    <row r="5" spans="1:5" x14ac:dyDescent="0.2">
      <c r="A5" s="8"/>
      <c r="B5" s="72" t="s">
        <v>70</v>
      </c>
      <c r="C5" s="72"/>
    </row>
    <row r="6" spans="1:5" x14ac:dyDescent="0.2">
      <c r="A6" s="8"/>
      <c r="B6" s="72"/>
      <c r="C6" s="72"/>
    </row>
    <row r="7" spans="1:5" x14ac:dyDescent="0.2">
      <c r="A7" s="8"/>
      <c r="B7" s="37"/>
      <c r="C7" s="37"/>
    </row>
    <row r="8" spans="1:5" ht="12.75" customHeight="1" x14ac:dyDescent="0.2">
      <c r="A8" s="8"/>
      <c r="B8" s="73" t="s">
        <v>71</v>
      </c>
      <c r="C8" s="73"/>
    </row>
    <row r="9" spans="1:5" x14ac:dyDescent="0.2">
      <c r="A9" s="8"/>
      <c r="B9" s="73"/>
      <c r="C9" s="73"/>
    </row>
    <row r="10" spans="1:5" x14ac:dyDescent="0.2">
      <c r="A10" s="8"/>
      <c r="B10" s="38"/>
      <c r="C10" s="38"/>
    </row>
    <row r="11" spans="1:5" x14ac:dyDescent="0.2">
      <c r="A11" s="8"/>
      <c r="B11" s="74" t="s">
        <v>73</v>
      </c>
      <c r="C11" s="74"/>
    </row>
    <row r="12" spans="1:5" ht="13.5" thickBot="1" x14ac:dyDescent="0.25">
      <c r="A12" s="8"/>
      <c r="B12" s="75"/>
      <c r="C12" s="75"/>
    </row>
    <row r="13" spans="1:5" ht="13.5" thickBot="1" x14ac:dyDescent="0.25">
      <c r="B13" s="1" t="s">
        <v>0</v>
      </c>
      <c r="C13" s="3" t="s">
        <v>15</v>
      </c>
      <c r="D13" s="7"/>
    </row>
    <row r="14" spans="1:5" ht="13.5" thickBot="1" x14ac:dyDescent="0.25">
      <c r="B14" s="23" t="s">
        <v>35</v>
      </c>
      <c r="C14" s="16">
        <f>+C15</f>
        <v>10000</v>
      </c>
    </row>
    <row r="15" spans="1:5" x14ac:dyDescent="0.2">
      <c r="B15" s="25" t="s">
        <v>34</v>
      </c>
      <c r="C15" s="21">
        <f>SUM(C16:C16)</f>
        <v>10000</v>
      </c>
    </row>
    <row r="16" spans="1:5" ht="13.5" thickBot="1" x14ac:dyDescent="0.25">
      <c r="B16" s="27" t="s">
        <v>51</v>
      </c>
      <c r="C16" s="22">
        <v>10000</v>
      </c>
      <c r="E16" s="40"/>
    </row>
    <row r="17" spans="2:7" ht="13.5" thickBot="1" x14ac:dyDescent="0.25">
      <c r="B17" s="15" t="s">
        <v>6</v>
      </c>
      <c r="C17" s="16">
        <f>+C18+C20+C22+C25</f>
        <v>307886.18000000005</v>
      </c>
    </row>
    <row r="18" spans="2:7" x14ac:dyDescent="0.2">
      <c r="B18" s="2" t="s">
        <v>7</v>
      </c>
      <c r="C18" s="21">
        <f>SUM(C19:C19)</f>
        <v>30000</v>
      </c>
    </row>
    <row r="19" spans="2:7" x14ac:dyDescent="0.2">
      <c r="B19" s="29" t="s">
        <v>18</v>
      </c>
      <c r="C19" s="22">
        <v>30000</v>
      </c>
      <c r="E19" s="40"/>
    </row>
    <row r="20" spans="2:7" x14ac:dyDescent="0.2">
      <c r="B20" s="2" t="s">
        <v>55</v>
      </c>
      <c r="C20" s="21">
        <f>SUM(C21:C21)</f>
        <v>44490</v>
      </c>
    </row>
    <row r="21" spans="2:7" x14ac:dyDescent="0.2">
      <c r="B21" s="29" t="s">
        <v>55</v>
      </c>
      <c r="C21" s="22">
        <v>44490</v>
      </c>
      <c r="E21" s="40"/>
    </row>
    <row r="22" spans="2:7" x14ac:dyDescent="0.2">
      <c r="B22" s="2" t="s">
        <v>8</v>
      </c>
      <c r="C22" s="21">
        <f>SUM(C23:C24)</f>
        <v>177076.18000000002</v>
      </c>
    </row>
    <row r="23" spans="2:7" x14ac:dyDescent="0.2">
      <c r="B23" s="29" t="s">
        <v>40</v>
      </c>
      <c r="C23" s="22">
        <v>131476.58000000002</v>
      </c>
      <c r="E23" s="40"/>
      <c r="F23" s="5"/>
      <c r="G23" s="5"/>
    </row>
    <row r="24" spans="2:7" x14ac:dyDescent="0.2">
      <c r="B24" s="29" t="s">
        <v>48</v>
      </c>
      <c r="C24" s="22">
        <v>45599.6</v>
      </c>
      <c r="E24" s="40"/>
    </row>
    <row r="25" spans="2:7" x14ac:dyDescent="0.2">
      <c r="B25" s="2" t="s">
        <v>3</v>
      </c>
      <c r="C25" s="21">
        <f>SUM(C26:C27)</f>
        <v>56320</v>
      </c>
    </row>
    <row r="26" spans="2:7" x14ac:dyDescent="0.2">
      <c r="B26" s="29" t="s">
        <v>22</v>
      </c>
      <c r="C26" s="22">
        <v>34000</v>
      </c>
      <c r="E26" s="40"/>
    </row>
    <row r="27" spans="2:7" ht="13.5" thickBot="1" x14ac:dyDescent="0.25">
      <c r="B27" s="29" t="s">
        <v>3</v>
      </c>
      <c r="C27" s="22">
        <v>22320</v>
      </c>
      <c r="E27" s="40"/>
    </row>
    <row r="28" spans="2:7" ht="13.5" thickBot="1" x14ac:dyDescent="0.25">
      <c r="B28" s="15" t="s">
        <v>9</v>
      </c>
      <c r="C28" s="16">
        <f>+C29+C31+C33</f>
        <v>739573.26</v>
      </c>
    </row>
    <row r="29" spans="2:7" x14ac:dyDescent="0.2">
      <c r="B29" s="2" t="s">
        <v>45</v>
      </c>
      <c r="C29" s="21">
        <f>SUM(C30:C30)</f>
        <v>85116.46</v>
      </c>
    </row>
    <row r="30" spans="2:7" x14ac:dyDescent="0.2">
      <c r="B30" s="29" t="s">
        <v>59</v>
      </c>
      <c r="C30" s="22">
        <v>85116.46</v>
      </c>
      <c r="E30" s="40"/>
      <c r="F30" s="5"/>
      <c r="G30" s="5"/>
    </row>
    <row r="31" spans="2:7" x14ac:dyDescent="0.2">
      <c r="B31" s="2" t="s">
        <v>10</v>
      </c>
      <c r="C31" s="21">
        <f>SUM(C32:C32)</f>
        <v>99000</v>
      </c>
      <c r="F31" s="5"/>
      <c r="G31" s="5"/>
    </row>
    <row r="32" spans="2:7" x14ac:dyDescent="0.2">
      <c r="B32" s="29" t="s">
        <v>41</v>
      </c>
      <c r="C32" s="22">
        <v>99000</v>
      </c>
      <c r="E32" s="40"/>
      <c r="F32" s="5"/>
      <c r="G32" s="5"/>
    </row>
    <row r="33" spans="2:7" x14ac:dyDescent="0.2">
      <c r="B33" s="2" t="s">
        <v>12</v>
      </c>
      <c r="C33" s="21">
        <f>SUM(C34:C35)</f>
        <v>555456.80000000005</v>
      </c>
    </row>
    <row r="34" spans="2:7" x14ac:dyDescent="0.2">
      <c r="B34" s="29" t="s">
        <v>16</v>
      </c>
      <c r="C34" s="22">
        <v>355456.8</v>
      </c>
      <c r="E34" s="40"/>
      <c r="F34" s="5"/>
      <c r="G34" s="5"/>
    </row>
    <row r="35" spans="2:7" ht="13.5" thickBot="1" x14ac:dyDescent="0.25">
      <c r="B35" s="29" t="s">
        <v>38</v>
      </c>
      <c r="C35" s="22">
        <v>200000</v>
      </c>
      <c r="E35" s="40"/>
    </row>
    <row r="36" spans="2:7" ht="13.5" thickBot="1" x14ac:dyDescent="0.25">
      <c r="B36" s="23" t="s">
        <v>13</v>
      </c>
      <c r="C36" s="16">
        <f>+C37+C39</f>
        <v>54862.2</v>
      </c>
    </row>
    <row r="37" spans="2:7" x14ac:dyDescent="0.2">
      <c r="B37" s="25" t="s">
        <v>14</v>
      </c>
      <c r="C37" s="21">
        <f>SUM(C38:C38)</f>
        <v>28762.2</v>
      </c>
    </row>
    <row r="38" spans="2:7" x14ac:dyDescent="0.2">
      <c r="B38" s="27" t="s">
        <v>17</v>
      </c>
      <c r="C38" s="22">
        <v>28762.2</v>
      </c>
      <c r="E38" s="40"/>
    </row>
    <row r="39" spans="2:7" x14ac:dyDescent="0.2">
      <c r="B39" s="25" t="s">
        <v>32</v>
      </c>
      <c r="C39" s="21">
        <f>SUM(C40)</f>
        <v>26100</v>
      </c>
      <c r="F39" s="5"/>
      <c r="G39" s="5"/>
    </row>
    <row r="40" spans="2:7" ht="14.25" customHeight="1" thickBot="1" x14ac:dyDescent="0.25">
      <c r="B40" s="28" t="s">
        <v>33</v>
      </c>
      <c r="C40" s="26">
        <v>26100</v>
      </c>
      <c r="E40" s="40"/>
      <c r="F40" s="5"/>
      <c r="G40" s="5"/>
    </row>
    <row r="41" spans="2:7" ht="13.5" thickBot="1" x14ac:dyDescent="0.25">
      <c r="B41" s="18" t="s">
        <v>20</v>
      </c>
      <c r="C41" s="13">
        <f>+C36+C28+C17+C14</f>
        <v>1112321.6400000001</v>
      </c>
      <c r="D41" s="6"/>
      <c r="E41" s="6"/>
    </row>
    <row r="42" spans="2:7" ht="13.5" thickBot="1" x14ac:dyDescent="0.25">
      <c r="B42" s="17" t="s">
        <v>19</v>
      </c>
      <c r="C42" s="19">
        <v>42945.31</v>
      </c>
      <c r="E42" s="5"/>
    </row>
    <row r="43" spans="2:7" ht="13.5" thickBot="1" x14ac:dyDescent="0.25">
      <c r="B43" s="30" t="s">
        <v>21</v>
      </c>
      <c r="C43" s="14">
        <f>+C41+C42</f>
        <v>1155266.9500000002</v>
      </c>
      <c r="D43" s="39"/>
      <c r="E43" s="39"/>
    </row>
  </sheetData>
  <autoFilter ref="B13:D43"/>
  <mergeCells count="4">
    <mergeCell ref="B5:C6"/>
    <mergeCell ref="B8:C9"/>
    <mergeCell ref="B11:C11"/>
    <mergeCell ref="B12:C12"/>
  </mergeCells>
  <pageMargins left="0.75" right="0.75" top="0.77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8" zoomScaleNormal="100" zoomScaleSheetLayoutView="120" workbookViewId="0">
      <selection activeCell="B12" sqref="B1:C12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5" bestFit="1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8" x14ac:dyDescent="0.2">
      <c r="A1" s="8"/>
      <c r="B1" s="7"/>
      <c r="C1" s="9"/>
    </row>
    <row r="2" spans="1:8" x14ac:dyDescent="0.2">
      <c r="A2" s="8"/>
      <c r="B2" s="7"/>
      <c r="C2" s="9"/>
    </row>
    <row r="3" spans="1:8" x14ac:dyDescent="0.2">
      <c r="A3" s="8"/>
      <c r="B3" s="10"/>
      <c r="C3" s="11"/>
    </row>
    <row r="4" spans="1:8" x14ac:dyDescent="0.2">
      <c r="A4" s="34"/>
      <c r="B4" s="35"/>
      <c r="C4" s="12"/>
      <c r="D4" s="36"/>
    </row>
    <row r="5" spans="1:8" x14ac:dyDescent="0.2">
      <c r="A5" s="8"/>
      <c r="B5" s="72" t="s">
        <v>70</v>
      </c>
      <c r="C5" s="72"/>
    </row>
    <row r="6" spans="1:8" x14ac:dyDescent="0.2">
      <c r="A6" s="8"/>
      <c r="B6" s="72"/>
      <c r="C6" s="72"/>
    </row>
    <row r="7" spans="1:8" x14ac:dyDescent="0.2">
      <c r="A7" s="8"/>
      <c r="B7" s="37"/>
      <c r="C7" s="37"/>
    </row>
    <row r="8" spans="1:8" ht="12.75" customHeight="1" x14ac:dyDescent="0.2">
      <c r="A8" s="8"/>
      <c r="B8" s="76" t="s">
        <v>72</v>
      </c>
      <c r="C8" s="76"/>
    </row>
    <row r="9" spans="1:8" x14ac:dyDescent="0.2">
      <c r="A9" s="8"/>
      <c r="B9" s="38"/>
      <c r="C9" s="38"/>
    </row>
    <row r="10" spans="1:8" x14ac:dyDescent="0.2">
      <c r="A10" s="8"/>
      <c r="B10" s="74" t="s">
        <v>73</v>
      </c>
      <c r="C10" s="74"/>
    </row>
    <row r="11" spans="1:8" ht="13.5" thickBot="1" x14ac:dyDescent="0.25">
      <c r="A11" s="8"/>
      <c r="B11" s="75"/>
      <c r="C11" s="75"/>
    </row>
    <row r="12" spans="1:8" ht="13.5" thickBot="1" x14ac:dyDescent="0.25">
      <c r="B12" s="1" t="s">
        <v>0</v>
      </c>
      <c r="C12" s="3" t="s">
        <v>15</v>
      </c>
      <c r="D12" s="7"/>
    </row>
    <row r="13" spans="1:8" ht="13.5" thickBot="1" x14ac:dyDescent="0.25">
      <c r="B13" s="23" t="s">
        <v>35</v>
      </c>
      <c r="C13" s="16">
        <f>SUM(C14,C16,C18,C20,C22,C24,C26)</f>
        <v>14000829.030000001</v>
      </c>
    </row>
    <row r="14" spans="1:8" x14ac:dyDescent="0.2">
      <c r="B14" s="24" t="s">
        <v>52</v>
      </c>
      <c r="C14" s="21">
        <f>SUM(C15)</f>
        <v>2130050.16</v>
      </c>
    </row>
    <row r="15" spans="1:8" x14ac:dyDescent="0.2">
      <c r="B15" s="27" t="s">
        <v>52</v>
      </c>
      <c r="C15" s="22">
        <v>2130050.16</v>
      </c>
      <c r="E15" s="40"/>
      <c r="F15" s="5"/>
      <c r="G15" s="5"/>
      <c r="H15" s="5"/>
    </row>
    <row r="16" spans="1:8" x14ac:dyDescent="0.2">
      <c r="B16" s="25" t="s">
        <v>67</v>
      </c>
      <c r="C16" s="21">
        <f>SUM(C17)</f>
        <v>385353.24000000005</v>
      </c>
    </row>
    <row r="17" spans="2:7" x14ac:dyDescent="0.2">
      <c r="B17" s="27" t="s">
        <v>67</v>
      </c>
      <c r="C17" s="22">
        <v>385353.24000000005</v>
      </c>
      <c r="E17" s="40"/>
    </row>
    <row r="18" spans="2:7" ht="12.75" customHeight="1" x14ac:dyDescent="0.2">
      <c r="B18" s="25" t="s">
        <v>1</v>
      </c>
      <c r="C18" s="21">
        <f>SUM(C19:C19)</f>
        <v>1150188.99</v>
      </c>
    </row>
    <row r="19" spans="2:7" x14ac:dyDescent="0.2">
      <c r="B19" s="27" t="s">
        <v>50</v>
      </c>
      <c r="C19" s="22">
        <v>1150188.99</v>
      </c>
      <c r="E19" s="40"/>
    </row>
    <row r="20" spans="2:7" x14ac:dyDescent="0.2">
      <c r="B20" s="25" t="s">
        <v>34</v>
      </c>
      <c r="C20" s="21">
        <f>SUM(C21:C21)</f>
        <v>5215781.6399999997</v>
      </c>
    </row>
    <row r="21" spans="2:7" x14ac:dyDescent="0.2">
      <c r="B21" s="27" t="s">
        <v>51</v>
      </c>
      <c r="C21" s="22">
        <v>5215781.6399999997</v>
      </c>
      <c r="E21" s="40"/>
      <c r="F21" s="41"/>
    </row>
    <row r="22" spans="2:7" x14ac:dyDescent="0.2">
      <c r="B22" s="25" t="s">
        <v>25</v>
      </c>
      <c r="C22" s="21">
        <f>SUM(C23:C23)</f>
        <v>3000085.02</v>
      </c>
    </row>
    <row r="23" spans="2:7" x14ac:dyDescent="0.2">
      <c r="B23" s="27" t="s">
        <v>37</v>
      </c>
      <c r="C23" s="22">
        <v>3000085.02</v>
      </c>
      <c r="E23" s="40"/>
    </row>
    <row r="24" spans="2:7" x14ac:dyDescent="0.2">
      <c r="B24" s="25" t="s">
        <v>26</v>
      </c>
      <c r="C24" s="21">
        <f>SUM(C25:C25)</f>
        <v>1510714.4799999997</v>
      </c>
    </row>
    <row r="25" spans="2:7" x14ac:dyDescent="0.2">
      <c r="B25" s="27" t="s">
        <v>27</v>
      </c>
      <c r="C25" s="22">
        <v>1510714.4799999997</v>
      </c>
      <c r="E25" s="40"/>
    </row>
    <row r="26" spans="2:7" x14ac:dyDescent="0.2">
      <c r="B26" s="25" t="s">
        <v>2</v>
      </c>
      <c r="C26" s="21">
        <f>SUM(C27)</f>
        <v>608655.49999999988</v>
      </c>
      <c r="F26" s="5"/>
      <c r="G26" s="5"/>
    </row>
    <row r="27" spans="2:7" ht="13.5" thickBot="1" x14ac:dyDescent="0.25">
      <c r="B27" s="28" t="s">
        <v>2</v>
      </c>
      <c r="C27" s="22">
        <v>608655.49999999988</v>
      </c>
      <c r="E27" s="40"/>
    </row>
    <row r="28" spans="2:7" ht="13.5" thickBot="1" x14ac:dyDescent="0.25">
      <c r="B28" s="23" t="s">
        <v>4</v>
      </c>
      <c r="C28" s="16">
        <f>SUM(C29,C31,C33,C35)</f>
        <v>9356408.0199999996</v>
      </c>
    </row>
    <row r="29" spans="2:7" x14ac:dyDescent="0.2">
      <c r="B29" s="31" t="s">
        <v>42</v>
      </c>
      <c r="C29" s="20">
        <f>SUM(C30:C30)</f>
        <v>778394.69000000006</v>
      </c>
    </row>
    <row r="30" spans="2:7" x14ac:dyDescent="0.2">
      <c r="B30" s="29" t="s">
        <v>68</v>
      </c>
      <c r="C30" s="22">
        <v>778394.69000000006</v>
      </c>
      <c r="E30" s="40"/>
      <c r="F30" s="5"/>
      <c r="G30" s="5"/>
    </row>
    <row r="31" spans="2:7" x14ac:dyDescent="0.2">
      <c r="B31" s="2" t="s">
        <v>62</v>
      </c>
      <c r="C31" s="21">
        <f>SUM(C32:C32)</f>
        <v>3657091.07</v>
      </c>
    </row>
    <row r="32" spans="2:7" x14ac:dyDescent="0.2">
      <c r="B32" s="29" t="s">
        <v>63</v>
      </c>
      <c r="C32" s="22">
        <v>3657091.07</v>
      </c>
      <c r="E32" s="40"/>
      <c r="F32" s="5"/>
      <c r="G32" s="5"/>
    </row>
    <row r="33" spans="2:7" x14ac:dyDescent="0.2">
      <c r="B33" s="2" t="s">
        <v>23</v>
      </c>
      <c r="C33" s="21">
        <f>SUM(C34:C34)</f>
        <v>2993739.3</v>
      </c>
    </row>
    <row r="34" spans="2:7" x14ac:dyDescent="0.2">
      <c r="B34" s="29" t="s">
        <v>24</v>
      </c>
      <c r="C34" s="22">
        <v>2993739.3</v>
      </c>
      <c r="E34" s="40"/>
    </row>
    <row r="35" spans="2:7" x14ac:dyDescent="0.2">
      <c r="B35" s="2" t="s">
        <v>5</v>
      </c>
      <c r="C35" s="21">
        <f>SUM(C36:C36)</f>
        <v>1927182.96</v>
      </c>
    </row>
    <row r="36" spans="2:7" ht="13.5" thickBot="1" x14ac:dyDescent="0.25">
      <c r="B36" s="29" t="s">
        <v>44</v>
      </c>
      <c r="C36" s="22">
        <v>1927182.96</v>
      </c>
      <c r="E36" s="40"/>
      <c r="F36" s="5"/>
      <c r="G36" s="5"/>
    </row>
    <row r="37" spans="2:7" ht="13.5" thickBot="1" x14ac:dyDescent="0.25">
      <c r="B37" s="15" t="s">
        <v>6</v>
      </c>
      <c r="C37" s="16">
        <f>SUM(C38,C40,C43,C45,C47,C49,C51)</f>
        <v>12631318.049999999</v>
      </c>
    </row>
    <row r="38" spans="2:7" x14ac:dyDescent="0.2">
      <c r="B38" s="31" t="s">
        <v>7</v>
      </c>
      <c r="C38" s="20">
        <f>SUM(C39:C39)</f>
        <v>2570702.5300000003</v>
      </c>
    </row>
    <row r="39" spans="2:7" x14ac:dyDescent="0.2">
      <c r="B39" s="29" t="s">
        <v>7</v>
      </c>
      <c r="C39" s="22">
        <v>2570702.5300000003</v>
      </c>
      <c r="E39" s="40"/>
      <c r="F39" s="5"/>
      <c r="G39" s="5"/>
    </row>
    <row r="40" spans="2:7" x14ac:dyDescent="0.2">
      <c r="B40" s="2" t="s">
        <v>56</v>
      </c>
      <c r="C40" s="21">
        <f>SUM(C41:C42)</f>
        <v>1911515.52</v>
      </c>
    </row>
    <row r="41" spans="2:7" x14ac:dyDescent="0.2">
      <c r="B41" s="29" t="s">
        <v>58</v>
      </c>
      <c r="C41" s="22">
        <v>83080</v>
      </c>
      <c r="E41" s="40"/>
      <c r="F41" s="5"/>
      <c r="G41" s="5"/>
    </row>
    <row r="42" spans="2:7" x14ac:dyDescent="0.2">
      <c r="B42" s="29" t="s">
        <v>57</v>
      </c>
      <c r="C42" s="22">
        <v>1828435.52</v>
      </c>
      <c r="E42" s="40"/>
    </row>
    <row r="43" spans="2:7" x14ac:dyDescent="0.2">
      <c r="B43" s="2" t="s">
        <v>46</v>
      </c>
      <c r="C43" s="21">
        <f>SUM(C44:C44)</f>
        <v>1356994.9499999997</v>
      </c>
      <c r="F43" s="5"/>
      <c r="G43" s="5"/>
    </row>
    <row r="44" spans="2:7" x14ac:dyDescent="0.2">
      <c r="B44" s="29" t="s">
        <v>46</v>
      </c>
      <c r="C44" s="22">
        <v>1356994.9499999997</v>
      </c>
      <c r="E44" s="40"/>
    </row>
    <row r="45" spans="2:7" x14ac:dyDescent="0.2">
      <c r="B45" s="2" t="s">
        <v>53</v>
      </c>
      <c r="C45" s="21">
        <f>SUM(C46)</f>
        <v>1119242.0299999998</v>
      </c>
    </row>
    <row r="46" spans="2:7" x14ac:dyDescent="0.2">
      <c r="B46" s="29" t="s">
        <v>54</v>
      </c>
      <c r="C46" s="22">
        <v>1119242.0299999998</v>
      </c>
      <c r="E46" s="40"/>
    </row>
    <row r="47" spans="2:7" x14ac:dyDescent="0.2">
      <c r="B47" s="2" t="s">
        <v>55</v>
      </c>
      <c r="C47" s="21">
        <f>SUM(C48:C48)</f>
        <v>2876395.06</v>
      </c>
    </row>
    <row r="48" spans="2:7" x14ac:dyDescent="0.2">
      <c r="B48" s="29" t="s">
        <v>55</v>
      </c>
      <c r="C48" s="22">
        <v>2876395.06</v>
      </c>
      <c r="E48" s="40"/>
    </row>
    <row r="49" spans="2:7" x14ac:dyDescent="0.2">
      <c r="B49" s="2" t="s">
        <v>8</v>
      </c>
      <c r="C49" s="21">
        <f>SUM(C50:C50)</f>
        <v>1603409.53</v>
      </c>
    </row>
    <row r="50" spans="2:7" x14ac:dyDescent="0.2">
      <c r="B50" s="29" t="s">
        <v>47</v>
      </c>
      <c r="C50" s="22">
        <v>1603409.53</v>
      </c>
      <c r="E50" s="40"/>
    </row>
    <row r="51" spans="2:7" x14ac:dyDescent="0.2">
      <c r="B51" s="2" t="s">
        <v>3</v>
      </c>
      <c r="C51" s="21">
        <f>SUM(C52:C52)</f>
        <v>1193058.43</v>
      </c>
    </row>
    <row r="52" spans="2:7" ht="13.5" thickBot="1" x14ac:dyDescent="0.25">
      <c r="B52" s="71" t="s">
        <v>3</v>
      </c>
      <c r="C52" s="26">
        <v>1193058.43</v>
      </c>
      <c r="E52" s="40"/>
    </row>
    <row r="53" spans="2:7" ht="13.5" thickBot="1" x14ac:dyDescent="0.25">
      <c r="B53" s="32" t="s">
        <v>9</v>
      </c>
      <c r="C53" s="33">
        <f>SUM(C54,C56,C58,C60,C62,C64,C66,C68)</f>
        <v>22461561.219999999</v>
      </c>
    </row>
    <row r="54" spans="2:7" x14ac:dyDescent="0.2">
      <c r="B54" s="31" t="s">
        <v>36</v>
      </c>
      <c r="C54" s="20">
        <f>SUM(C55:C55)</f>
        <v>3181668.52</v>
      </c>
      <c r="F54" s="5"/>
      <c r="G54" s="5"/>
    </row>
    <row r="55" spans="2:7" x14ac:dyDescent="0.2">
      <c r="B55" s="29" t="s">
        <v>29</v>
      </c>
      <c r="C55" s="22">
        <v>3181668.52</v>
      </c>
      <c r="E55" s="40"/>
    </row>
    <row r="56" spans="2:7" x14ac:dyDescent="0.2">
      <c r="B56" s="2" t="s">
        <v>45</v>
      </c>
      <c r="C56" s="21">
        <f>SUM(C57:C57)</f>
        <v>1842113.1300000001</v>
      </c>
    </row>
    <row r="57" spans="2:7" x14ac:dyDescent="0.2">
      <c r="B57" s="29" t="s">
        <v>59</v>
      </c>
      <c r="C57" s="22">
        <v>1842113.1300000001</v>
      </c>
      <c r="E57" s="40"/>
      <c r="F57" s="5"/>
      <c r="G57" s="5"/>
    </row>
    <row r="58" spans="2:7" x14ac:dyDescent="0.2">
      <c r="B58" s="2" t="s">
        <v>28</v>
      </c>
      <c r="C58" s="21">
        <f>SUM(C59:C59)</f>
        <v>2212103.2599999998</v>
      </c>
      <c r="F58" s="5"/>
      <c r="G58" s="5"/>
    </row>
    <row r="59" spans="2:7" x14ac:dyDescent="0.2">
      <c r="B59" s="29" t="s">
        <v>39</v>
      </c>
      <c r="C59" s="22">
        <v>2212103.2599999998</v>
      </c>
      <c r="E59" s="40"/>
    </row>
    <row r="60" spans="2:7" x14ac:dyDescent="0.2">
      <c r="B60" s="2" t="s">
        <v>60</v>
      </c>
      <c r="C60" s="21">
        <f>SUM(C61)</f>
        <v>3008047.91</v>
      </c>
    </row>
    <row r="61" spans="2:7" x14ac:dyDescent="0.2">
      <c r="B61" s="29" t="s">
        <v>61</v>
      </c>
      <c r="C61" s="22">
        <v>3008047.91</v>
      </c>
      <c r="E61" s="40"/>
    </row>
    <row r="62" spans="2:7" x14ac:dyDescent="0.2">
      <c r="B62" s="2" t="s">
        <v>10</v>
      </c>
      <c r="C62" s="21">
        <f>SUM(C63:C63)</f>
        <v>1958516.78</v>
      </c>
      <c r="F62" s="5"/>
      <c r="G62" s="5"/>
    </row>
    <row r="63" spans="2:7" x14ac:dyDescent="0.2">
      <c r="B63" s="29" t="s">
        <v>10</v>
      </c>
      <c r="C63" s="22">
        <v>1958516.78</v>
      </c>
      <c r="E63" s="40"/>
    </row>
    <row r="64" spans="2:7" x14ac:dyDescent="0.2">
      <c r="B64" s="2" t="s">
        <v>11</v>
      </c>
      <c r="C64" s="21">
        <f>SUM(C65:C65)</f>
        <v>4806003.58</v>
      </c>
    </row>
    <row r="65" spans="2:7" x14ac:dyDescent="0.2">
      <c r="B65" s="29" t="s">
        <v>11</v>
      </c>
      <c r="C65" s="22">
        <v>4806003.58</v>
      </c>
      <c r="E65" s="40"/>
    </row>
    <row r="66" spans="2:7" x14ac:dyDescent="0.2">
      <c r="B66" s="2" t="s">
        <v>43</v>
      </c>
      <c r="C66" s="21">
        <f>SUM(C67)</f>
        <v>2332446.4</v>
      </c>
    </row>
    <row r="67" spans="2:7" x14ac:dyDescent="0.2">
      <c r="B67" s="29" t="s">
        <v>43</v>
      </c>
      <c r="C67" s="22">
        <v>2332446.4</v>
      </c>
      <c r="E67" s="40"/>
    </row>
    <row r="68" spans="2:7" x14ac:dyDescent="0.2">
      <c r="B68" s="2" t="s">
        <v>12</v>
      </c>
      <c r="C68" s="21">
        <f>SUM(C69:C69)</f>
        <v>3120661.6399999997</v>
      </c>
    </row>
    <row r="69" spans="2:7" ht="13.5" thickBot="1" x14ac:dyDescent="0.25">
      <c r="B69" s="29" t="s">
        <v>12</v>
      </c>
      <c r="C69" s="22">
        <v>3120661.6399999997</v>
      </c>
      <c r="E69" s="40"/>
      <c r="F69" s="5"/>
      <c r="G69" s="5"/>
    </row>
    <row r="70" spans="2:7" ht="13.5" thickBot="1" x14ac:dyDescent="0.25">
      <c r="B70" s="23" t="s">
        <v>13</v>
      </c>
      <c r="C70" s="16">
        <f>+C71+C73+C75+C77+C79</f>
        <v>12047435.42</v>
      </c>
    </row>
    <row r="71" spans="2:7" x14ac:dyDescent="0.2">
      <c r="B71" s="24" t="s">
        <v>30</v>
      </c>
      <c r="C71" s="21">
        <f>SUM(C72)</f>
        <v>246392.43000000002</v>
      </c>
      <c r="F71" s="5"/>
      <c r="G71" s="5"/>
    </row>
    <row r="72" spans="2:7" x14ac:dyDescent="0.2">
      <c r="B72" s="27" t="s">
        <v>30</v>
      </c>
      <c r="C72" s="22">
        <v>246392.43000000002</v>
      </c>
      <c r="E72" s="40"/>
    </row>
    <row r="73" spans="2:7" x14ac:dyDescent="0.2">
      <c r="B73" s="25" t="s">
        <v>14</v>
      </c>
      <c r="C73" s="21">
        <f>SUM(C74:C74)</f>
        <v>4985670.92</v>
      </c>
    </row>
    <row r="74" spans="2:7" x14ac:dyDescent="0.2">
      <c r="B74" s="27" t="s">
        <v>31</v>
      </c>
      <c r="C74" s="22">
        <v>4985670.92</v>
      </c>
      <c r="E74" s="40"/>
    </row>
    <row r="75" spans="2:7" x14ac:dyDescent="0.2">
      <c r="B75" s="25" t="s">
        <v>65</v>
      </c>
      <c r="C75" s="21">
        <f>SUM(C76)</f>
        <v>1032327.07</v>
      </c>
      <c r="F75" s="5"/>
      <c r="G75" s="5"/>
    </row>
    <row r="76" spans="2:7" x14ac:dyDescent="0.2">
      <c r="B76" s="27" t="s">
        <v>69</v>
      </c>
      <c r="C76" s="22">
        <v>1032327.07</v>
      </c>
      <c r="E76" s="40"/>
    </row>
    <row r="77" spans="2:7" x14ac:dyDescent="0.2">
      <c r="B77" s="25" t="s">
        <v>49</v>
      </c>
      <c r="C77" s="21">
        <f>SUM(C78:C78)</f>
        <v>1137605.5900000001</v>
      </c>
    </row>
    <row r="78" spans="2:7" x14ac:dyDescent="0.2">
      <c r="B78" s="27" t="s">
        <v>64</v>
      </c>
      <c r="C78" s="22">
        <v>1137605.5900000001</v>
      </c>
      <c r="E78" s="40"/>
    </row>
    <row r="79" spans="2:7" x14ac:dyDescent="0.2">
      <c r="B79" s="25" t="s">
        <v>32</v>
      </c>
      <c r="C79" s="21">
        <f>SUM(C80)</f>
        <v>4645439.41</v>
      </c>
      <c r="F79" s="5"/>
      <c r="G79" s="5"/>
    </row>
    <row r="80" spans="2:7" ht="14.25" customHeight="1" thickBot="1" x14ac:dyDescent="0.25">
      <c r="B80" s="28" t="s">
        <v>33</v>
      </c>
      <c r="C80" s="26">
        <v>4645439.41</v>
      </c>
      <c r="E80" s="40"/>
      <c r="F80" s="5"/>
      <c r="G80" s="5"/>
    </row>
    <row r="81" spans="2:5" ht="14.25" customHeight="1" thickBot="1" x14ac:dyDescent="0.25">
      <c r="B81" s="23" t="s">
        <v>66</v>
      </c>
      <c r="C81" s="13">
        <v>30125982.68</v>
      </c>
      <c r="E81" s="40"/>
    </row>
    <row r="82" spans="2:5" ht="13.5" thickBot="1" x14ac:dyDescent="0.25">
      <c r="B82" s="18" t="s">
        <v>20</v>
      </c>
      <c r="C82" s="13">
        <f>SUM(C13,C81,C28,C37,C53,C70)</f>
        <v>100623534.42</v>
      </c>
      <c r="D82" s="6"/>
      <c r="E82" s="6"/>
    </row>
    <row r="83" spans="2:5" ht="13.5" thickBot="1" x14ac:dyDescent="0.25">
      <c r="B83" s="17" t="s">
        <v>19</v>
      </c>
      <c r="C83" s="19">
        <v>4565635.67</v>
      </c>
      <c r="E83" s="5"/>
    </row>
    <row r="84" spans="2:5" ht="13.5" thickBot="1" x14ac:dyDescent="0.25">
      <c r="B84" s="30" t="s">
        <v>21</v>
      </c>
      <c r="C84" s="14">
        <f>+C82+C83</f>
        <v>105189170.09</v>
      </c>
      <c r="D84" s="39"/>
      <c r="E84" s="39"/>
    </row>
  </sheetData>
  <autoFilter ref="B12:D84"/>
  <mergeCells count="4">
    <mergeCell ref="B5:C6"/>
    <mergeCell ref="B10:C10"/>
    <mergeCell ref="B11:C11"/>
    <mergeCell ref="B8:C8"/>
  </mergeCells>
  <pageMargins left="0.74803149606299213" right="0.74803149606299213" top="0.78740157480314965" bottom="0.98425196850393704" header="0" footer="0"/>
  <pageSetup orientation="portrait" r:id="rId1"/>
  <headerFooter alignWithMargins="0"/>
  <rowBreaks count="1" manualBreakCount="1">
    <brk id="5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activeCell="E28" sqref="E28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4" customWidth="1"/>
    <col min="4" max="4" width="11.42578125" style="4"/>
    <col min="5" max="5" width="18.140625" style="4" customWidth="1"/>
    <col min="6" max="6" width="28.7109375" style="4" customWidth="1"/>
    <col min="7" max="16384" width="11.42578125" style="4"/>
  </cols>
  <sheetData>
    <row r="1" spans="1:7" x14ac:dyDescent="0.2">
      <c r="A1" s="8"/>
      <c r="B1" s="7"/>
      <c r="C1" s="42"/>
      <c r="D1" s="42"/>
    </row>
    <row r="2" spans="1:7" x14ac:dyDescent="0.2">
      <c r="A2" s="8"/>
      <c r="B2" s="7"/>
      <c r="C2" s="42"/>
      <c r="D2" s="42"/>
    </row>
    <row r="3" spans="1:7" x14ac:dyDescent="0.2">
      <c r="A3" s="8"/>
      <c r="B3" s="7"/>
      <c r="C3" s="42"/>
      <c r="D3" s="42"/>
    </row>
    <row r="4" spans="1:7" x14ac:dyDescent="0.2">
      <c r="A4" s="8"/>
      <c r="B4" s="7"/>
      <c r="C4" s="42"/>
      <c r="D4" s="42"/>
    </row>
    <row r="5" spans="1:7" ht="28.5" customHeight="1" x14ac:dyDescent="0.2">
      <c r="B5" s="72" t="s">
        <v>70</v>
      </c>
      <c r="C5" s="72"/>
      <c r="D5" s="43"/>
    </row>
    <row r="6" spans="1:7" ht="15" customHeight="1" x14ac:dyDescent="0.25">
      <c r="B6" s="44"/>
      <c r="C6" s="44"/>
    </row>
    <row r="7" spans="1:7" ht="12.75" customHeight="1" x14ac:dyDescent="0.2">
      <c r="B7" s="76" t="s">
        <v>74</v>
      </c>
      <c r="C7" s="76"/>
      <c r="D7" s="45"/>
    </row>
    <row r="8" spans="1:7" x14ac:dyDescent="0.2">
      <c r="B8" s="46"/>
      <c r="C8" s="46"/>
      <c r="D8" s="45"/>
    </row>
    <row r="9" spans="1:7" x14ac:dyDescent="0.2">
      <c r="B9" s="74" t="s">
        <v>132</v>
      </c>
      <c r="C9" s="74"/>
      <c r="D9" s="45"/>
    </row>
    <row r="10" spans="1:7" ht="13.5" thickBot="1" x14ac:dyDescent="0.25">
      <c r="B10" s="75"/>
      <c r="C10" s="75"/>
    </row>
    <row r="11" spans="1:7" ht="13.5" thickBot="1" x14ac:dyDescent="0.25">
      <c r="B11" s="47" t="s">
        <v>0</v>
      </c>
      <c r="C11" s="48" t="s">
        <v>15</v>
      </c>
      <c r="G11"/>
    </row>
    <row r="12" spans="1:7" ht="13.5" thickBot="1" x14ac:dyDescent="0.25">
      <c r="B12" s="49" t="s">
        <v>9</v>
      </c>
      <c r="C12" s="50">
        <f>+C13</f>
        <v>287000</v>
      </c>
      <c r="G12"/>
    </row>
    <row r="13" spans="1:7" x14ac:dyDescent="0.2">
      <c r="B13" s="51" t="s">
        <v>45</v>
      </c>
      <c r="C13" s="52">
        <f>SUM(C14:C14)</f>
        <v>287000</v>
      </c>
      <c r="G13"/>
    </row>
    <row r="14" spans="1:7" ht="13.5" thickBot="1" x14ac:dyDescent="0.25">
      <c r="B14" s="53" t="s">
        <v>118</v>
      </c>
      <c r="C14" s="54">
        <v>287000</v>
      </c>
      <c r="G14"/>
    </row>
    <row r="15" spans="1:7" ht="13.5" thickBot="1" x14ac:dyDescent="0.25">
      <c r="B15" s="55" t="s">
        <v>20</v>
      </c>
      <c r="C15" s="13">
        <f>C12</f>
        <v>287000</v>
      </c>
      <c r="G15"/>
    </row>
    <row r="16" spans="1:7" ht="13.5" thickBot="1" x14ac:dyDescent="0.25">
      <c r="B16" s="56" t="s">
        <v>19</v>
      </c>
      <c r="C16" s="57">
        <v>34511.800000000003</v>
      </c>
      <c r="E16"/>
      <c r="F16"/>
      <c r="G16"/>
    </row>
    <row r="17" spans="2:7" ht="13.5" thickBot="1" x14ac:dyDescent="0.25">
      <c r="B17" s="30" t="s">
        <v>21</v>
      </c>
      <c r="C17" s="14">
        <f>+C15+C16</f>
        <v>321511.8</v>
      </c>
      <c r="E17"/>
      <c r="F17"/>
      <c r="G17"/>
    </row>
    <row r="18" spans="2:7" x14ac:dyDescent="0.2">
      <c r="E18"/>
      <c r="F18"/>
      <c r="G18"/>
    </row>
    <row r="19" spans="2:7" x14ac:dyDescent="0.2">
      <c r="E19"/>
      <c r="F19"/>
      <c r="G19"/>
    </row>
    <row r="20" spans="2:7" x14ac:dyDescent="0.2">
      <c r="E20"/>
      <c r="F20"/>
      <c r="G20"/>
    </row>
    <row r="21" spans="2:7" x14ac:dyDescent="0.2">
      <c r="E21"/>
      <c r="F21"/>
      <c r="G21"/>
    </row>
    <row r="22" spans="2:7" x14ac:dyDescent="0.2">
      <c r="E22"/>
      <c r="F22"/>
      <c r="G22"/>
    </row>
    <row r="23" spans="2:7" x14ac:dyDescent="0.2">
      <c r="E23"/>
      <c r="F23"/>
      <c r="G23"/>
    </row>
    <row r="24" spans="2:7" x14ac:dyDescent="0.2">
      <c r="E24"/>
      <c r="F24"/>
      <c r="G24"/>
    </row>
    <row r="25" spans="2:7" x14ac:dyDescent="0.2">
      <c r="E25"/>
      <c r="F25"/>
      <c r="G25"/>
    </row>
    <row r="26" spans="2:7" x14ac:dyDescent="0.2">
      <c r="E26"/>
      <c r="F26"/>
      <c r="G26"/>
    </row>
    <row r="27" spans="2:7" x14ac:dyDescent="0.2">
      <c r="E27"/>
      <c r="F27"/>
      <c r="G27"/>
    </row>
    <row r="28" spans="2:7" x14ac:dyDescent="0.2">
      <c r="E28"/>
      <c r="F28"/>
      <c r="G28"/>
    </row>
    <row r="29" spans="2:7" x14ac:dyDescent="0.2">
      <c r="E29"/>
      <c r="F29"/>
    </row>
    <row r="30" spans="2:7" x14ac:dyDescent="0.2">
      <c r="E30"/>
      <c r="F30"/>
    </row>
    <row r="31" spans="2:7" x14ac:dyDescent="0.2">
      <c r="E31"/>
      <c r="F31"/>
    </row>
    <row r="32" spans="2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4" zoomScaleNormal="100" workbookViewId="0">
      <selection activeCell="B5" sqref="B5:C5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4" customWidth="1"/>
    <col min="4" max="16384" width="11.42578125" style="4"/>
  </cols>
  <sheetData>
    <row r="1" spans="1:5" x14ac:dyDescent="0.2">
      <c r="A1" s="8"/>
      <c r="B1" s="7"/>
      <c r="C1" s="42"/>
      <c r="D1" s="42"/>
    </row>
    <row r="2" spans="1:5" x14ac:dyDescent="0.2">
      <c r="A2" s="8"/>
      <c r="B2" s="7"/>
      <c r="C2" s="42"/>
      <c r="D2" s="42"/>
    </row>
    <row r="3" spans="1:5" x14ac:dyDescent="0.2">
      <c r="A3" s="8"/>
      <c r="B3" s="7"/>
      <c r="C3" s="42"/>
      <c r="D3" s="42"/>
    </row>
    <row r="4" spans="1:5" x14ac:dyDescent="0.2">
      <c r="A4" s="8"/>
      <c r="B4" s="10"/>
      <c r="C4" s="58"/>
      <c r="D4" s="58"/>
    </row>
    <row r="5" spans="1:5" x14ac:dyDescent="0.2">
      <c r="B5" s="72" t="s">
        <v>70</v>
      </c>
      <c r="C5" s="72"/>
      <c r="D5" s="59"/>
    </row>
    <row r="6" spans="1:5" ht="15" customHeight="1" x14ac:dyDescent="0.25">
      <c r="B6" s="44"/>
      <c r="C6" s="44"/>
    </row>
    <row r="7" spans="1:5" x14ac:dyDescent="0.2">
      <c r="B7" s="76" t="s">
        <v>76</v>
      </c>
      <c r="C7" s="76"/>
    </row>
    <row r="8" spans="1:5" x14ac:dyDescent="0.2">
      <c r="B8" s="46"/>
      <c r="C8" s="46"/>
    </row>
    <row r="9" spans="1:5" x14ac:dyDescent="0.2">
      <c r="B9" s="74" t="s">
        <v>132</v>
      </c>
      <c r="C9" s="74"/>
    </row>
    <row r="10" spans="1:5" ht="13.5" thickBot="1" x14ac:dyDescent="0.25">
      <c r="B10" s="75"/>
      <c r="C10" s="75"/>
    </row>
    <row r="11" spans="1:5" ht="13.5" thickBot="1" x14ac:dyDescent="0.25">
      <c r="B11" s="47" t="s">
        <v>0</v>
      </c>
      <c r="C11" s="48" t="s">
        <v>15</v>
      </c>
      <c r="E11"/>
    </row>
    <row r="12" spans="1:5" ht="13.5" thickBot="1" x14ac:dyDescent="0.25">
      <c r="B12" s="49" t="s">
        <v>35</v>
      </c>
      <c r="C12" s="50">
        <f>+C13+C15+C17</f>
        <v>3161990.52</v>
      </c>
      <c r="E12"/>
    </row>
    <row r="13" spans="1:5" x14ac:dyDescent="0.2">
      <c r="B13" s="60" t="s">
        <v>67</v>
      </c>
      <c r="C13" s="52">
        <f>+C14</f>
        <v>1333030.52</v>
      </c>
      <c r="E13"/>
    </row>
    <row r="14" spans="1:5" x14ac:dyDescent="0.2">
      <c r="B14" s="61" t="s">
        <v>67</v>
      </c>
      <c r="C14" s="54">
        <v>1333030.52</v>
      </c>
      <c r="E14"/>
    </row>
    <row r="15" spans="1:5" x14ac:dyDescent="0.2">
      <c r="B15" s="60" t="s">
        <v>1</v>
      </c>
      <c r="C15" s="52">
        <f>+C16</f>
        <v>478800</v>
      </c>
      <c r="E15"/>
    </row>
    <row r="16" spans="1:5" x14ac:dyDescent="0.2">
      <c r="B16" s="61" t="s">
        <v>77</v>
      </c>
      <c r="C16" s="54">
        <v>478800</v>
      </c>
      <c r="E16"/>
    </row>
    <row r="17" spans="2:5" x14ac:dyDescent="0.2">
      <c r="B17" s="60" t="s">
        <v>25</v>
      </c>
      <c r="C17" s="52">
        <f>SUM(C18:C18)</f>
        <v>1350160</v>
      </c>
      <c r="E17"/>
    </row>
    <row r="18" spans="2:5" ht="13.5" thickBot="1" x14ac:dyDescent="0.25">
      <c r="B18" s="61" t="s">
        <v>37</v>
      </c>
      <c r="C18" s="54">
        <v>1350160</v>
      </c>
      <c r="E18"/>
    </row>
    <row r="19" spans="2:5" ht="13.5" thickBot="1" x14ac:dyDescent="0.25">
      <c r="B19" s="49" t="s">
        <v>4</v>
      </c>
      <c r="C19" s="50">
        <f>+C20</f>
        <v>1372682.7</v>
      </c>
      <c r="E19"/>
    </row>
    <row r="20" spans="2:5" x14ac:dyDescent="0.2">
      <c r="B20" s="60" t="s">
        <v>5</v>
      </c>
      <c r="C20" s="52">
        <f>+C21</f>
        <v>1372682.7</v>
      </c>
      <c r="E20"/>
    </row>
    <row r="21" spans="2:5" ht="13.5" thickBot="1" x14ac:dyDescent="0.25">
      <c r="B21" s="61" t="s">
        <v>82</v>
      </c>
      <c r="C21" s="54">
        <v>1372682.7</v>
      </c>
      <c r="E21"/>
    </row>
    <row r="22" spans="2:5" ht="13.5" thickBot="1" x14ac:dyDescent="0.25">
      <c r="B22" s="49" t="s">
        <v>6</v>
      </c>
      <c r="C22" s="50">
        <f>+C23+C25</f>
        <v>2669640</v>
      </c>
      <c r="E22"/>
    </row>
    <row r="23" spans="2:5" x14ac:dyDescent="0.2">
      <c r="B23" s="60" t="s">
        <v>7</v>
      </c>
      <c r="C23" s="52">
        <f>+C24</f>
        <v>269640</v>
      </c>
      <c r="E23"/>
    </row>
    <row r="24" spans="2:5" x14ac:dyDescent="0.2">
      <c r="B24" s="61" t="s">
        <v>7</v>
      </c>
      <c r="C24" s="54">
        <v>269640</v>
      </c>
      <c r="E24"/>
    </row>
    <row r="25" spans="2:5" x14ac:dyDescent="0.2">
      <c r="B25" s="60" t="s">
        <v>46</v>
      </c>
      <c r="C25" s="52">
        <f>+C26</f>
        <v>2400000</v>
      </c>
      <c r="E25"/>
    </row>
    <row r="26" spans="2:5" ht="13.5" thickBot="1" x14ac:dyDescent="0.25">
      <c r="B26" s="61" t="s">
        <v>46</v>
      </c>
      <c r="C26" s="54">
        <v>2400000</v>
      </c>
      <c r="E26"/>
    </row>
    <row r="27" spans="2:5" ht="13.5" thickBot="1" x14ac:dyDescent="0.25">
      <c r="B27" s="49" t="s">
        <v>9</v>
      </c>
      <c r="C27" s="50">
        <f>+C28+C30</f>
        <v>1757280</v>
      </c>
      <c r="E27"/>
    </row>
    <row r="28" spans="2:5" x14ac:dyDescent="0.2">
      <c r="B28" s="60" t="s">
        <v>36</v>
      </c>
      <c r="C28" s="52">
        <f>+C29</f>
        <v>127080</v>
      </c>
      <c r="E28"/>
    </row>
    <row r="29" spans="2:5" x14ac:dyDescent="0.2">
      <c r="B29" s="61" t="s">
        <v>83</v>
      </c>
      <c r="C29" s="54">
        <v>127080</v>
      </c>
    </row>
    <row r="30" spans="2:5" x14ac:dyDescent="0.2">
      <c r="B30" s="60" t="s">
        <v>12</v>
      </c>
      <c r="C30" s="52">
        <f>+C31</f>
        <v>1630200</v>
      </c>
    </row>
    <row r="31" spans="2:5" ht="13.5" thickBot="1" x14ac:dyDescent="0.25">
      <c r="B31" s="61" t="s">
        <v>16</v>
      </c>
      <c r="C31" s="54">
        <v>1630200</v>
      </c>
    </row>
    <row r="32" spans="2:5" ht="13.5" thickBot="1" x14ac:dyDescent="0.25">
      <c r="B32" s="49" t="s">
        <v>13</v>
      </c>
      <c r="C32" s="50">
        <f>+C33+C35+C38</f>
        <v>3161312.63</v>
      </c>
    </row>
    <row r="33" spans="2:3" x14ac:dyDescent="0.2">
      <c r="B33" s="60" t="s">
        <v>30</v>
      </c>
      <c r="C33" s="52">
        <f>+C34</f>
        <v>1993534.23</v>
      </c>
    </row>
    <row r="34" spans="2:3" x14ac:dyDescent="0.2">
      <c r="B34" s="61" t="s">
        <v>30</v>
      </c>
      <c r="C34" s="54">
        <v>1993534.23</v>
      </c>
    </row>
    <row r="35" spans="2:3" x14ac:dyDescent="0.2">
      <c r="B35" s="60" t="s">
        <v>14</v>
      </c>
      <c r="C35" s="52">
        <f>SUM(C36:C37)</f>
        <v>1137778.3999999999</v>
      </c>
    </row>
    <row r="36" spans="2:3" x14ac:dyDescent="0.2">
      <c r="B36" s="61" t="s">
        <v>31</v>
      </c>
      <c r="C36" s="54">
        <v>850000</v>
      </c>
    </row>
    <row r="37" spans="2:3" x14ac:dyDescent="0.2">
      <c r="B37" s="61" t="s">
        <v>85</v>
      </c>
      <c r="C37" s="54">
        <v>287778.40000000002</v>
      </c>
    </row>
    <row r="38" spans="2:3" x14ac:dyDescent="0.2">
      <c r="B38" s="60" t="s">
        <v>32</v>
      </c>
      <c r="C38" s="52">
        <f>+C39</f>
        <v>30000</v>
      </c>
    </row>
    <row r="39" spans="2:3" ht="13.5" thickBot="1" x14ac:dyDescent="0.25">
      <c r="B39" s="61" t="s">
        <v>33</v>
      </c>
      <c r="C39" s="54">
        <v>30000</v>
      </c>
    </row>
    <row r="40" spans="2:3" ht="13.5" thickBot="1" x14ac:dyDescent="0.25">
      <c r="B40" s="62" t="s">
        <v>19</v>
      </c>
      <c r="C40" s="19">
        <v>0</v>
      </c>
    </row>
    <row r="41" spans="2:3" ht="13.5" thickBot="1" x14ac:dyDescent="0.25">
      <c r="B41" s="30" t="s">
        <v>21</v>
      </c>
      <c r="C41" s="14">
        <f>+C12+C19+C22+C27+C32</f>
        <v>12122905.849999998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4" customWidth="1"/>
    <col min="4" max="16384" width="11.42578125" style="4"/>
  </cols>
  <sheetData>
    <row r="1" spans="1:4" x14ac:dyDescent="0.2">
      <c r="A1" s="8"/>
      <c r="B1" s="7"/>
      <c r="C1" s="42"/>
      <c r="D1" s="42"/>
    </row>
    <row r="2" spans="1:4" x14ac:dyDescent="0.2">
      <c r="A2" s="8"/>
      <c r="B2" s="7"/>
      <c r="C2" s="42"/>
      <c r="D2" s="42"/>
    </row>
    <row r="3" spans="1:4" x14ac:dyDescent="0.2">
      <c r="A3" s="8"/>
      <c r="B3" s="7"/>
      <c r="C3" s="42"/>
      <c r="D3" s="42"/>
    </row>
    <row r="4" spans="1:4" x14ac:dyDescent="0.2">
      <c r="A4" s="8"/>
      <c r="B4" s="10"/>
      <c r="C4" s="58"/>
      <c r="D4" s="58"/>
    </row>
    <row r="5" spans="1:4" x14ac:dyDescent="0.2">
      <c r="B5" s="72" t="s">
        <v>70</v>
      </c>
      <c r="C5" s="72"/>
      <c r="D5" s="59"/>
    </row>
    <row r="6" spans="1:4" ht="15" customHeight="1" x14ac:dyDescent="0.25">
      <c r="B6" s="44"/>
      <c r="C6" s="44"/>
    </row>
    <row r="7" spans="1:4" x14ac:dyDescent="0.2">
      <c r="B7" s="76" t="s">
        <v>86</v>
      </c>
      <c r="C7" s="76"/>
    </row>
    <row r="8" spans="1:4" x14ac:dyDescent="0.2">
      <c r="B8" s="46"/>
      <c r="C8" s="46"/>
    </row>
    <row r="9" spans="1:4" x14ac:dyDescent="0.2">
      <c r="B9" s="74" t="s">
        <v>132</v>
      </c>
      <c r="C9" s="74"/>
    </row>
    <row r="10" spans="1:4" ht="13.5" thickBot="1" x14ac:dyDescent="0.25">
      <c r="B10" s="75"/>
      <c r="C10" s="75"/>
    </row>
    <row r="11" spans="1:4" ht="13.5" thickBot="1" x14ac:dyDescent="0.25">
      <c r="B11" s="47" t="s">
        <v>0</v>
      </c>
      <c r="C11" s="48" t="s">
        <v>15</v>
      </c>
    </row>
    <row r="12" spans="1:4" ht="13.5" thickBot="1" x14ac:dyDescent="0.25">
      <c r="B12" s="49" t="s">
        <v>35</v>
      </c>
      <c r="C12" s="50">
        <f>+C13</f>
        <v>16000</v>
      </c>
    </row>
    <row r="13" spans="1:4" x14ac:dyDescent="0.2">
      <c r="B13" s="60" t="s">
        <v>2</v>
      </c>
      <c r="C13" s="52">
        <f>+C14</f>
        <v>16000</v>
      </c>
    </row>
    <row r="14" spans="1:4" ht="13.5" thickBot="1" x14ac:dyDescent="0.25">
      <c r="B14" s="61" t="s">
        <v>2</v>
      </c>
      <c r="C14" s="54">
        <v>16000</v>
      </c>
    </row>
    <row r="15" spans="1:4" ht="13.5" thickBot="1" x14ac:dyDescent="0.25">
      <c r="B15" s="49" t="s">
        <v>9</v>
      </c>
      <c r="C15" s="50">
        <f>+C16</f>
        <v>470000</v>
      </c>
    </row>
    <row r="16" spans="1:4" x14ac:dyDescent="0.2">
      <c r="B16" s="60" t="s">
        <v>10</v>
      </c>
      <c r="C16" s="52">
        <f>+C17</f>
        <v>470000</v>
      </c>
    </row>
    <row r="17" spans="2:3" ht="13.5" thickBot="1" x14ac:dyDescent="0.25">
      <c r="B17" s="61" t="s">
        <v>10</v>
      </c>
      <c r="C17" s="54">
        <v>470000</v>
      </c>
    </row>
    <row r="18" spans="2:3" ht="13.5" thickBot="1" x14ac:dyDescent="0.25">
      <c r="B18" s="49" t="s">
        <v>13</v>
      </c>
      <c r="C18" s="50">
        <f>+C19</f>
        <v>344969.86</v>
      </c>
    </row>
    <row r="19" spans="2:3" x14ac:dyDescent="0.2">
      <c r="B19" s="60" t="s">
        <v>49</v>
      </c>
      <c r="C19" s="52">
        <f>SUM(C20:C21)</f>
        <v>344969.86</v>
      </c>
    </row>
    <row r="20" spans="2:3" x14ac:dyDescent="0.2">
      <c r="B20" s="61" t="s">
        <v>87</v>
      </c>
      <c r="C20" s="54">
        <v>50000</v>
      </c>
    </row>
    <row r="21" spans="2:3" ht="13.5" thickBot="1" x14ac:dyDescent="0.25">
      <c r="B21" s="61" t="s">
        <v>64</v>
      </c>
      <c r="C21" s="54">
        <v>294969.86</v>
      </c>
    </row>
    <row r="22" spans="2:3" ht="13.5" thickBot="1" x14ac:dyDescent="0.25">
      <c r="B22" s="62" t="s">
        <v>19</v>
      </c>
      <c r="C22" s="19">
        <v>0</v>
      </c>
    </row>
    <row r="23" spans="2:3" ht="13.5" thickBot="1" x14ac:dyDescent="0.25">
      <c r="B23" s="30" t="s">
        <v>21</v>
      </c>
      <c r="C23" s="14">
        <f>+C12+C15+C18</f>
        <v>830969.86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E123" sqref="E123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4" customWidth="1"/>
    <col min="4" max="16384" width="11.42578125" style="4"/>
  </cols>
  <sheetData>
    <row r="1" spans="1:5" x14ac:dyDescent="0.2">
      <c r="A1" s="8"/>
      <c r="B1" s="7"/>
      <c r="C1" s="42"/>
      <c r="D1" s="42"/>
    </row>
    <row r="2" spans="1:5" x14ac:dyDescent="0.2">
      <c r="A2" s="8"/>
      <c r="B2" s="7"/>
      <c r="C2" s="42"/>
      <c r="D2" s="42"/>
    </row>
    <row r="3" spans="1:5" x14ac:dyDescent="0.2">
      <c r="A3" s="8"/>
      <c r="B3" s="7"/>
      <c r="C3" s="42"/>
      <c r="D3" s="42"/>
    </row>
    <row r="4" spans="1:5" x14ac:dyDescent="0.2">
      <c r="A4" s="8"/>
      <c r="B4" s="10"/>
      <c r="C4" s="58"/>
      <c r="D4" s="58"/>
    </row>
    <row r="5" spans="1:5" ht="15" customHeight="1" x14ac:dyDescent="0.2">
      <c r="B5" s="72" t="s">
        <v>70</v>
      </c>
      <c r="C5" s="72"/>
      <c r="D5" s="59"/>
    </row>
    <row r="6" spans="1:5" ht="15" customHeight="1" x14ac:dyDescent="0.25">
      <c r="B6" s="44"/>
      <c r="C6" s="44"/>
    </row>
    <row r="7" spans="1:5" x14ac:dyDescent="0.2">
      <c r="B7" s="76" t="s">
        <v>88</v>
      </c>
      <c r="C7" s="76"/>
    </row>
    <row r="8" spans="1:5" x14ac:dyDescent="0.2">
      <c r="B8" s="46"/>
      <c r="C8" s="46"/>
    </row>
    <row r="9" spans="1:5" x14ac:dyDescent="0.2">
      <c r="B9" s="74" t="s">
        <v>132</v>
      </c>
      <c r="C9" s="74"/>
    </row>
    <row r="10" spans="1:5" ht="13.5" thickBot="1" x14ac:dyDescent="0.25">
      <c r="B10" s="75"/>
      <c r="C10" s="75"/>
    </row>
    <row r="11" spans="1:5" ht="13.5" thickBot="1" x14ac:dyDescent="0.25">
      <c r="B11" s="47" t="s">
        <v>0</v>
      </c>
      <c r="C11" s="48" t="s">
        <v>15</v>
      </c>
      <c r="E11"/>
    </row>
    <row r="12" spans="1:5" ht="13.5" thickBot="1" x14ac:dyDescent="0.25">
      <c r="B12" s="49" t="s">
        <v>35</v>
      </c>
      <c r="C12" s="50">
        <f>+C13+C15+C17+C21+C29+C37+C40</f>
        <v>371449614.42266196</v>
      </c>
      <c r="E12"/>
    </row>
    <row r="13" spans="1:5" x14ac:dyDescent="0.2">
      <c r="B13" s="60" t="s">
        <v>52</v>
      </c>
      <c r="C13" s="52">
        <f>+C14</f>
        <v>11084620.308713008</v>
      </c>
      <c r="E13"/>
    </row>
    <row r="14" spans="1:5" x14ac:dyDescent="0.2">
      <c r="B14" s="61" t="s">
        <v>52</v>
      </c>
      <c r="C14" s="54">
        <v>11084620.308713008</v>
      </c>
      <c r="E14"/>
    </row>
    <row r="15" spans="1:5" x14ac:dyDescent="0.2">
      <c r="B15" s="60" t="s">
        <v>67</v>
      </c>
      <c r="C15" s="52">
        <f>+C16</f>
        <v>18754443.142890006</v>
      </c>
      <c r="E15"/>
    </row>
    <row r="16" spans="1:5" x14ac:dyDescent="0.2">
      <c r="B16" s="61" t="s">
        <v>67</v>
      </c>
      <c r="C16" s="54">
        <v>18754443.142890006</v>
      </c>
      <c r="E16"/>
    </row>
    <row r="17" spans="2:5" x14ac:dyDescent="0.2">
      <c r="B17" s="60" t="s">
        <v>1</v>
      </c>
      <c r="C17" s="52">
        <f>+SUM(C18:C20)</f>
        <v>30399577.35034598</v>
      </c>
      <c r="E17"/>
    </row>
    <row r="18" spans="2:5" x14ac:dyDescent="0.2">
      <c r="B18" s="61" t="s">
        <v>77</v>
      </c>
      <c r="C18" s="54">
        <v>8983401.1767060012</v>
      </c>
      <c r="E18"/>
    </row>
    <row r="19" spans="2:5" x14ac:dyDescent="0.2">
      <c r="B19" s="61" t="s">
        <v>50</v>
      </c>
      <c r="C19" s="54">
        <v>10564356.266199991</v>
      </c>
      <c r="E19"/>
    </row>
    <row r="20" spans="2:5" x14ac:dyDescent="0.2">
      <c r="B20" s="61" t="s">
        <v>89</v>
      </c>
      <c r="C20" s="54">
        <v>10851819.907439988</v>
      </c>
      <c r="E20"/>
    </row>
    <row r="21" spans="2:5" x14ac:dyDescent="0.2">
      <c r="B21" s="60" t="s">
        <v>34</v>
      </c>
      <c r="C21" s="52">
        <f>+SUM(C22:C28)</f>
        <v>178783667.51022288</v>
      </c>
      <c r="E21"/>
    </row>
    <row r="22" spans="2:5" x14ac:dyDescent="0.2">
      <c r="B22" s="61" t="s">
        <v>90</v>
      </c>
      <c r="C22" s="54">
        <v>9215215.496030001</v>
      </c>
      <c r="E22"/>
    </row>
    <row r="23" spans="2:5" x14ac:dyDescent="0.2">
      <c r="B23" s="61" t="s">
        <v>78</v>
      </c>
      <c r="C23" s="54">
        <v>1512080.7630299998</v>
      </c>
      <c r="E23"/>
    </row>
    <row r="24" spans="2:5" x14ac:dyDescent="0.2">
      <c r="B24" s="61" t="s">
        <v>91</v>
      </c>
      <c r="C24" s="54">
        <v>4498098.0492230002</v>
      </c>
      <c r="E24"/>
    </row>
    <row r="25" spans="2:5" x14ac:dyDescent="0.2">
      <c r="B25" s="61" t="s">
        <v>51</v>
      </c>
      <c r="C25" s="54">
        <v>129164275.44714987</v>
      </c>
      <c r="E25"/>
    </row>
    <row r="26" spans="2:5" x14ac:dyDescent="0.2">
      <c r="B26" s="61" t="s">
        <v>79</v>
      </c>
      <c r="C26" s="54">
        <v>10737204.427438997</v>
      </c>
      <c r="E26"/>
    </row>
    <row r="27" spans="2:5" x14ac:dyDescent="0.2">
      <c r="B27" s="61" t="s">
        <v>80</v>
      </c>
      <c r="C27" s="54">
        <v>7757110.254736999</v>
      </c>
      <c r="E27"/>
    </row>
    <row r="28" spans="2:5" x14ac:dyDescent="0.2">
      <c r="B28" s="61" t="s">
        <v>92</v>
      </c>
      <c r="C28" s="54">
        <v>15899683.07261401</v>
      </c>
      <c r="E28"/>
    </row>
    <row r="29" spans="2:5" x14ac:dyDescent="0.2">
      <c r="B29" s="60" t="s">
        <v>25</v>
      </c>
      <c r="C29" s="52">
        <f>+SUM(C30:C36)</f>
        <v>75105676.468888044</v>
      </c>
    </row>
    <row r="30" spans="2:5" x14ac:dyDescent="0.2">
      <c r="B30" s="61" t="s">
        <v>93</v>
      </c>
      <c r="C30" s="54">
        <v>7198398.6218299996</v>
      </c>
    </row>
    <row r="31" spans="2:5" x14ac:dyDescent="0.2">
      <c r="B31" s="61" t="s">
        <v>94</v>
      </c>
      <c r="C31" s="54">
        <v>10876603.700044023</v>
      </c>
    </row>
    <row r="32" spans="2:5" x14ac:dyDescent="0.2">
      <c r="B32" s="61" t="s">
        <v>95</v>
      </c>
      <c r="C32" s="54">
        <v>1042247.6989200003</v>
      </c>
    </row>
    <row r="33" spans="2:3" x14ac:dyDescent="0.2">
      <c r="B33" s="61" t="s">
        <v>96</v>
      </c>
      <c r="C33" s="54">
        <v>11156493.306750003</v>
      </c>
    </row>
    <row r="34" spans="2:3" x14ac:dyDescent="0.2">
      <c r="B34" s="61" t="s">
        <v>37</v>
      </c>
      <c r="C34" s="54">
        <v>6317419.3926900011</v>
      </c>
    </row>
    <row r="35" spans="2:3" x14ac:dyDescent="0.2">
      <c r="B35" s="61" t="s">
        <v>97</v>
      </c>
      <c r="C35" s="54">
        <v>5454496.2043699976</v>
      </c>
    </row>
    <row r="36" spans="2:3" x14ac:dyDescent="0.2">
      <c r="B36" s="61" t="s">
        <v>98</v>
      </c>
      <c r="C36" s="54">
        <v>33060017.544284023</v>
      </c>
    </row>
    <row r="37" spans="2:3" x14ac:dyDescent="0.2">
      <c r="B37" s="60" t="s">
        <v>26</v>
      </c>
      <c r="C37" s="52">
        <f>+SUM(C38:C39)</f>
        <v>23284549.315892018</v>
      </c>
    </row>
    <row r="38" spans="2:3" x14ac:dyDescent="0.2">
      <c r="B38" s="61" t="s">
        <v>27</v>
      </c>
      <c r="C38" s="54">
        <v>3927002.5942560006</v>
      </c>
    </row>
    <row r="39" spans="2:3" x14ac:dyDescent="0.2">
      <c r="B39" s="61" t="s">
        <v>99</v>
      </c>
      <c r="C39" s="54">
        <v>19357546.72163602</v>
      </c>
    </row>
    <row r="40" spans="2:3" x14ac:dyDescent="0.2">
      <c r="B40" s="60" t="s">
        <v>2</v>
      </c>
      <c r="C40" s="52">
        <f>+C41</f>
        <v>34037080.325709991</v>
      </c>
    </row>
    <row r="41" spans="2:3" ht="13.5" thickBot="1" x14ac:dyDescent="0.25">
      <c r="B41" s="61" t="s">
        <v>2</v>
      </c>
      <c r="C41" s="54">
        <v>34037080.325709991</v>
      </c>
    </row>
    <row r="42" spans="2:3" ht="13.5" thickBot="1" x14ac:dyDescent="0.25">
      <c r="B42" s="49" t="s">
        <v>4</v>
      </c>
      <c r="C42" s="50">
        <f>+C43+C47+C50+C55</f>
        <v>145278368.52589098</v>
      </c>
    </row>
    <row r="43" spans="2:3" x14ac:dyDescent="0.2">
      <c r="B43" s="60" t="s">
        <v>42</v>
      </c>
      <c r="C43" s="52">
        <f>SUM(C44:C46)</f>
        <v>15282349.386404999</v>
      </c>
    </row>
    <row r="44" spans="2:3" x14ac:dyDescent="0.2">
      <c r="B44" s="61" t="s">
        <v>100</v>
      </c>
      <c r="C44" s="54">
        <v>4681467.8250300009</v>
      </c>
    </row>
    <row r="45" spans="2:3" x14ac:dyDescent="0.2">
      <c r="B45" s="61" t="s">
        <v>68</v>
      </c>
      <c r="C45" s="54">
        <v>6965749.2739549968</v>
      </c>
    </row>
    <row r="46" spans="2:3" x14ac:dyDescent="0.2">
      <c r="B46" s="61" t="s">
        <v>101</v>
      </c>
      <c r="C46" s="54">
        <v>3635132.2874199999</v>
      </c>
    </row>
    <row r="47" spans="2:3" x14ac:dyDescent="0.2">
      <c r="B47" s="60" t="s">
        <v>62</v>
      </c>
      <c r="C47" s="52">
        <f>+SUM(C48:C49)</f>
        <v>12723420.922848003</v>
      </c>
    </row>
    <row r="48" spans="2:3" x14ac:dyDescent="0.2">
      <c r="B48" s="61" t="s">
        <v>102</v>
      </c>
      <c r="C48" s="54">
        <v>4652362.3032279992</v>
      </c>
    </row>
    <row r="49" spans="2:3" x14ac:dyDescent="0.2">
      <c r="B49" s="61" t="s">
        <v>63</v>
      </c>
      <c r="C49" s="54">
        <v>8071058.6196200037</v>
      </c>
    </row>
    <row r="50" spans="2:3" x14ac:dyDescent="0.2">
      <c r="B50" s="60" t="s">
        <v>23</v>
      </c>
      <c r="C50" s="52">
        <f>+SUM(C51:C54)</f>
        <v>53887998.179568999</v>
      </c>
    </row>
    <row r="51" spans="2:3" x14ac:dyDescent="0.2">
      <c r="B51" s="61" t="s">
        <v>24</v>
      </c>
      <c r="C51" s="54">
        <v>26805858.484824985</v>
      </c>
    </row>
    <row r="52" spans="2:3" x14ac:dyDescent="0.2">
      <c r="B52" s="61" t="s">
        <v>103</v>
      </c>
      <c r="C52" s="54">
        <v>10905335.324028999</v>
      </c>
    </row>
    <row r="53" spans="2:3" x14ac:dyDescent="0.2">
      <c r="B53" s="61" t="s">
        <v>81</v>
      </c>
      <c r="C53" s="54">
        <v>12659729.417845009</v>
      </c>
    </row>
    <row r="54" spans="2:3" x14ac:dyDescent="0.2">
      <c r="B54" s="61" t="s">
        <v>104</v>
      </c>
      <c r="C54" s="54">
        <v>3517074.9528700006</v>
      </c>
    </row>
    <row r="55" spans="2:3" x14ac:dyDescent="0.2">
      <c r="B55" s="60" t="s">
        <v>5</v>
      </c>
      <c r="C55" s="52">
        <f>+SUM(C56:C60)</f>
        <v>63384600.037068971</v>
      </c>
    </row>
    <row r="56" spans="2:3" x14ac:dyDescent="0.2">
      <c r="B56" s="61" t="s">
        <v>44</v>
      </c>
      <c r="C56" s="54">
        <v>25076677.408497978</v>
      </c>
    </row>
    <row r="57" spans="2:3" x14ac:dyDescent="0.2">
      <c r="B57" s="61" t="s">
        <v>105</v>
      </c>
      <c r="C57" s="54">
        <v>16169489.351694992</v>
      </c>
    </row>
    <row r="58" spans="2:3" x14ac:dyDescent="0.2">
      <c r="B58" s="61" t="s">
        <v>106</v>
      </c>
      <c r="C58" s="54">
        <v>10961259.96387</v>
      </c>
    </row>
    <row r="59" spans="2:3" x14ac:dyDescent="0.2">
      <c r="B59" s="61" t="s">
        <v>82</v>
      </c>
      <c r="C59" s="54">
        <v>6095567.3397200005</v>
      </c>
    </row>
    <row r="60" spans="2:3" ht="13.5" thickBot="1" x14ac:dyDescent="0.25">
      <c r="B60" s="63" t="s">
        <v>107</v>
      </c>
      <c r="C60" s="64">
        <v>5081605.9732860001</v>
      </c>
    </row>
    <row r="61" spans="2:3" ht="13.5" thickBot="1" x14ac:dyDescent="0.25">
      <c r="B61" s="49" t="s">
        <v>6</v>
      </c>
      <c r="C61" s="50">
        <f>+C62+C69+C74+C77+C79+C82+C87</f>
        <v>435243620.94658327</v>
      </c>
    </row>
    <row r="62" spans="2:3" x14ac:dyDescent="0.2">
      <c r="B62" s="60" t="s">
        <v>7</v>
      </c>
      <c r="C62" s="52">
        <f>SUM(C63:C68)</f>
        <v>172275083.69043195</v>
      </c>
    </row>
    <row r="63" spans="2:3" x14ac:dyDescent="0.2">
      <c r="B63" s="61" t="s">
        <v>133</v>
      </c>
      <c r="C63" s="54">
        <v>3841910.5445800005</v>
      </c>
    </row>
    <row r="64" spans="2:3" x14ac:dyDescent="0.2">
      <c r="B64" s="61" t="s">
        <v>7</v>
      </c>
      <c r="C64" s="54">
        <v>17649067.795299981</v>
      </c>
    </row>
    <row r="65" spans="2:3" x14ac:dyDescent="0.2">
      <c r="B65" s="61" t="s">
        <v>18</v>
      </c>
      <c r="C65" s="54">
        <v>100377102.61406998</v>
      </c>
    </row>
    <row r="66" spans="2:3" x14ac:dyDescent="0.2">
      <c r="B66" s="61" t="s">
        <v>108</v>
      </c>
      <c r="C66" s="54">
        <v>22838357.805059984</v>
      </c>
    </row>
    <row r="67" spans="2:3" x14ac:dyDescent="0.2">
      <c r="B67" s="61" t="s">
        <v>109</v>
      </c>
      <c r="C67" s="54">
        <v>13302703.664811999</v>
      </c>
    </row>
    <row r="68" spans="2:3" x14ac:dyDescent="0.2">
      <c r="B68" s="61" t="s">
        <v>110</v>
      </c>
      <c r="C68" s="54">
        <v>14265941.266610002</v>
      </c>
    </row>
    <row r="69" spans="2:3" x14ac:dyDescent="0.2">
      <c r="B69" s="60" t="s">
        <v>56</v>
      </c>
      <c r="C69" s="52">
        <f>+SUM(C70:C73)</f>
        <v>41498928.96117498</v>
      </c>
    </row>
    <row r="70" spans="2:3" x14ac:dyDescent="0.2">
      <c r="B70" s="61" t="s">
        <v>111</v>
      </c>
      <c r="C70" s="54">
        <v>7055613.1149000013</v>
      </c>
    </row>
    <row r="71" spans="2:3" x14ac:dyDescent="0.2">
      <c r="B71" s="61" t="s">
        <v>112</v>
      </c>
      <c r="C71" s="54">
        <v>4640359.0840199981</v>
      </c>
    </row>
    <row r="72" spans="2:3" x14ac:dyDescent="0.2">
      <c r="B72" s="61" t="s">
        <v>58</v>
      </c>
      <c r="C72" s="54">
        <v>24125439.007539976</v>
      </c>
    </row>
    <row r="73" spans="2:3" x14ac:dyDescent="0.2">
      <c r="B73" s="61" t="s">
        <v>57</v>
      </c>
      <c r="C73" s="54">
        <v>5677517.7547149993</v>
      </c>
    </row>
    <row r="74" spans="2:3" x14ac:dyDescent="0.2">
      <c r="B74" s="60" t="s">
        <v>46</v>
      </c>
      <c r="C74" s="52">
        <f>+SUM(C75:C76)</f>
        <v>46290145.83980602</v>
      </c>
    </row>
    <row r="75" spans="2:3" x14ac:dyDescent="0.2">
      <c r="B75" s="61" t="s">
        <v>46</v>
      </c>
      <c r="C75" s="54">
        <v>36152910.021440022</v>
      </c>
    </row>
    <row r="76" spans="2:3" x14ac:dyDescent="0.2">
      <c r="B76" s="61" t="s">
        <v>113</v>
      </c>
      <c r="C76" s="54">
        <v>10137235.818365999</v>
      </c>
    </row>
    <row r="77" spans="2:3" x14ac:dyDescent="0.2">
      <c r="B77" s="60" t="s">
        <v>53</v>
      </c>
      <c r="C77" s="52">
        <f>+C78</f>
        <v>81547330.85659036</v>
      </c>
    </row>
    <row r="78" spans="2:3" x14ac:dyDescent="0.2">
      <c r="B78" s="61" t="s">
        <v>54</v>
      </c>
      <c r="C78" s="54">
        <v>81547330.85659036</v>
      </c>
    </row>
    <row r="79" spans="2:3" x14ac:dyDescent="0.2">
      <c r="B79" s="60" t="s">
        <v>55</v>
      </c>
      <c r="C79" s="52">
        <f>SUM(C80:C81)</f>
        <v>18203495.175873995</v>
      </c>
    </row>
    <row r="80" spans="2:3" x14ac:dyDescent="0.2">
      <c r="B80" s="61" t="s">
        <v>114</v>
      </c>
      <c r="C80" s="54">
        <v>12354253.398599995</v>
      </c>
    </row>
    <row r="81" spans="2:3" x14ac:dyDescent="0.2">
      <c r="B81" s="61" t="s">
        <v>55</v>
      </c>
      <c r="C81" s="54">
        <v>5849241.7772740014</v>
      </c>
    </row>
    <row r="82" spans="2:3" x14ac:dyDescent="0.2">
      <c r="B82" s="60" t="s">
        <v>8</v>
      </c>
      <c r="C82" s="52">
        <f>SUM(C83:C86)</f>
        <v>41540032.272381008</v>
      </c>
    </row>
    <row r="83" spans="2:3" x14ac:dyDescent="0.2">
      <c r="B83" s="61" t="s">
        <v>115</v>
      </c>
      <c r="C83" s="54">
        <v>6227207.3252689969</v>
      </c>
    </row>
    <row r="84" spans="2:3" x14ac:dyDescent="0.2">
      <c r="B84" s="61" t="s">
        <v>47</v>
      </c>
      <c r="C84" s="54">
        <v>5536494.2299220059</v>
      </c>
    </row>
    <row r="85" spans="2:3" x14ac:dyDescent="0.2">
      <c r="B85" s="61" t="s">
        <v>40</v>
      </c>
      <c r="C85" s="54">
        <v>7627297.7479399992</v>
      </c>
    </row>
    <row r="86" spans="2:3" x14ac:dyDescent="0.2">
      <c r="B86" s="61" t="s">
        <v>48</v>
      </c>
      <c r="C86" s="54">
        <v>22149032.969250008</v>
      </c>
    </row>
    <row r="87" spans="2:3" x14ac:dyDescent="0.2">
      <c r="B87" s="60" t="s">
        <v>3</v>
      </c>
      <c r="C87" s="52">
        <f>+SUM(C88:C90)</f>
        <v>33888604.150325015</v>
      </c>
    </row>
    <row r="88" spans="2:3" x14ac:dyDescent="0.2">
      <c r="B88" s="61" t="s">
        <v>22</v>
      </c>
      <c r="C88" s="54">
        <v>20421962.306840021</v>
      </c>
    </row>
    <row r="89" spans="2:3" x14ac:dyDescent="0.2">
      <c r="B89" s="61" t="s">
        <v>116</v>
      </c>
      <c r="C89" s="54">
        <v>3317933.7876249976</v>
      </c>
    </row>
    <row r="90" spans="2:3" ht="13.5" thickBot="1" x14ac:dyDescent="0.25">
      <c r="B90" s="61" t="s">
        <v>3</v>
      </c>
      <c r="C90" s="54">
        <v>10148708.055859998</v>
      </c>
    </row>
    <row r="91" spans="2:3" ht="13.5" thickBot="1" x14ac:dyDescent="0.25">
      <c r="B91" s="49" t="s">
        <v>9</v>
      </c>
      <c r="C91" s="50">
        <f>+C92+C95+C99+C102+C104+C110+C114+C116</f>
        <v>279836424.78366303</v>
      </c>
    </row>
    <row r="92" spans="2:3" x14ac:dyDescent="0.2">
      <c r="B92" s="67" t="s">
        <v>36</v>
      </c>
      <c r="C92" s="68">
        <f>+SUM(C93:C94)</f>
        <v>35229230.713110998</v>
      </c>
    </row>
    <row r="93" spans="2:3" x14ac:dyDescent="0.2">
      <c r="B93" s="61" t="s">
        <v>83</v>
      </c>
      <c r="C93" s="54">
        <v>21851719.193387989</v>
      </c>
    </row>
    <row r="94" spans="2:3" x14ac:dyDescent="0.2">
      <c r="B94" s="61" t="s">
        <v>29</v>
      </c>
      <c r="C94" s="54">
        <v>13377511.519723006</v>
      </c>
    </row>
    <row r="95" spans="2:3" x14ac:dyDescent="0.2">
      <c r="B95" s="60" t="s">
        <v>45</v>
      </c>
      <c r="C95" s="52">
        <f>+SUM(C96:C98)</f>
        <v>35308536.637795031</v>
      </c>
    </row>
    <row r="96" spans="2:3" x14ac:dyDescent="0.2">
      <c r="B96" s="61" t="s">
        <v>59</v>
      </c>
      <c r="C96" s="54">
        <v>13531274.179102015</v>
      </c>
    </row>
    <row r="97" spans="2:3" x14ac:dyDescent="0.2">
      <c r="B97" s="61" t="s">
        <v>117</v>
      </c>
      <c r="C97" s="54">
        <v>5184282.672263002</v>
      </c>
    </row>
    <row r="98" spans="2:3" x14ac:dyDescent="0.2">
      <c r="B98" s="61" t="s">
        <v>118</v>
      </c>
      <c r="C98" s="54">
        <v>16592979.786430016</v>
      </c>
    </row>
    <row r="99" spans="2:3" x14ac:dyDescent="0.2">
      <c r="B99" s="60" t="s">
        <v>28</v>
      </c>
      <c r="C99" s="52">
        <f>+SUM(C100:C101)</f>
        <v>16128599.033749998</v>
      </c>
    </row>
    <row r="100" spans="2:3" x14ac:dyDescent="0.2">
      <c r="B100" s="61" t="s">
        <v>119</v>
      </c>
      <c r="C100" s="54">
        <v>3156050.7211389998</v>
      </c>
    </row>
    <row r="101" spans="2:3" x14ac:dyDescent="0.2">
      <c r="B101" s="61" t="s">
        <v>39</v>
      </c>
      <c r="C101" s="54">
        <v>12972548.312610997</v>
      </c>
    </row>
    <row r="102" spans="2:3" x14ac:dyDescent="0.2">
      <c r="B102" s="60" t="s">
        <v>60</v>
      </c>
      <c r="C102" s="52">
        <f>+C103</f>
        <v>7707035.2653499944</v>
      </c>
    </row>
    <row r="103" spans="2:3" x14ac:dyDescent="0.2">
      <c r="B103" s="61" t="s">
        <v>61</v>
      </c>
      <c r="C103" s="54">
        <v>7707035.2653499944</v>
      </c>
    </row>
    <row r="104" spans="2:3" x14ac:dyDescent="0.2">
      <c r="B104" s="60" t="s">
        <v>10</v>
      </c>
      <c r="C104" s="52">
        <f>+SUM(C105:C109)</f>
        <v>24423210.60513499</v>
      </c>
    </row>
    <row r="105" spans="2:3" x14ac:dyDescent="0.2">
      <c r="B105" s="61" t="s">
        <v>120</v>
      </c>
      <c r="C105" s="54">
        <v>3237529.6241919999</v>
      </c>
    </row>
    <row r="106" spans="2:3" x14ac:dyDescent="0.2">
      <c r="B106" s="61" t="s">
        <v>10</v>
      </c>
      <c r="C106" s="54">
        <v>11327959.053931993</v>
      </c>
    </row>
    <row r="107" spans="2:3" x14ac:dyDescent="0.2">
      <c r="B107" s="61" t="s">
        <v>121</v>
      </c>
      <c r="C107" s="54">
        <v>2428963.3537579989</v>
      </c>
    </row>
    <row r="108" spans="2:3" x14ac:dyDescent="0.2">
      <c r="B108" s="61" t="s">
        <v>41</v>
      </c>
      <c r="C108" s="54">
        <v>2091392.5582699999</v>
      </c>
    </row>
    <row r="109" spans="2:3" x14ac:dyDescent="0.2">
      <c r="B109" s="61" t="s">
        <v>122</v>
      </c>
      <c r="C109" s="54">
        <v>5337366.0149829993</v>
      </c>
    </row>
    <row r="110" spans="2:3" x14ac:dyDescent="0.2">
      <c r="B110" s="60" t="s">
        <v>11</v>
      </c>
      <c r="C110" s="52">
        <f>+SUM(C111:C113)</f>
        <v>85953319.180355012</v>
      </c>
    </row>
    <row r="111" spans="2:3" x14ac:dyDescent="0.2">
      <c r="B111" s="61" t="s">
        <v>123</v>
      </c>
      <c r="C111" s="54">
        <v>52164228.117360011</v>
      </c>
    </row>
    <row r="112" spans="2:3" x14ac:dyDescent="0.2">
      <c r="B112" s="61" t="s">
        <v>11</v>
      </c>
      <c r="C112" s="54">
        <v>30466572.578039009</v>
      </c>
    </row>
    <row r="113" spans="2:3" x14ac:dyDescent="0.2">
      <c r="B113" s="69" t="s">
        <v>124</v>
      </c>
      <c r="C113" s="70">
        <v>3322518.4849559995</v>
      </c>
    </row>
    <row r="114" spans="2:3" x14ac:dyDescent="0.2">
      <c r="B114" s="60" t="s">
        <v>43</v>
      </c>
      <c r="C114" s="52">
        <f>+C115</f>
        <v>8955900.3195700031</v>
      </c>
    </row>
    <row r="115" spans="2:3" x14ac:dyDescent="0.2">
      <c r="B115" s="61" t="s">
        <v>43</v>
      </c>
      <c r="C115" s="54">
        <v>8955900.3195700031</v>
      </c>
    </row>
    <row r="116" spans="2:3" x14ac:dyDescent="0.2">
      <c r="B116" s="60" t="s">
        <v>12</v>
      </c>
      <c r="C116" s="52">
        <f>+SUM(C117:C124)</f>
        <v>66130593.02859699</v>
      </c>
    </row>
    <row r="117" spans="2:3" x14ac:dyDescent="0.2">
      <c r="B117" s="61" t="s">
        <v>16</v>
      </c>
      <c r="C117" s="54">
        <v>10014598.519231999</v>
      </c>
    </row>
    <row r="118" spans="2:3" x14ac:dyDescent="0.2">
      <c r="B118" s="61" t="s">
        <v>38</v>
      </c>
      <c r="C118" s="54">
        <v>3420927.4981590007</v>
      </c>
    </row>
    <row r="119" spans="2:3" x14ac:dyDescent="0.2">
      <c r="B119" s="61" t="s">
        <v>125</v>
      </c>
      <c r="C119" s="54">
        <v>14982646.506018002</v>
      </c>
    </row>
    <row r="120" spans="2:3" x14ac:dyDescent="0.2">
      <c r="B120" s="61" t="s">
        <v>126</v>
      </c>
      <c r="C120" s="54">
        <v>5343422.1212099958</v>
      </c>
    </row>
    <row r="121" spans="2:3" x14ac:dyDescent="0.2">
      <c r="B121" s="61" t="s">
        <v>127</v>
      </c>
      <c r="C121" s="54">
        <v>4399946.5661919992</v>
      </c>
    </row>
    <row r="122" spans="2:3" x14ac:dyDescent="0.2">
      <c r="B122" s="61" t="s">
        <v>128</v>
      </c>
      <c r="C122" s="54">
        <v>6765631.6205270002</v>
      </c>
    </row>
    <row r="123" spans="2:3" x14ac:dyDescent="0.2">
      <c r="B123" s="61" t="s">
        <v>12</v>
      </c>
      <c r="C123" s="54">
        <v>9213308.0690529998</v>
      </c>
    </row>
    <row r="124" spans="2:3" ht="13.5" thickBot="1" x14ac:dyDescent="0.25">
      <c r="B124" s="61" t="s">
        <v>129</v>
      </c>
      <c r="C124" s="54">
        <v>11990112.128205994</v>
      </c>
    </row>
    <row r="125" spans="2:3" ht="13.5" thickBot="1" x14ac:dyDescent="0.25">
      <c r="B125" s="49" t="s">
        <v>13</v>
      </c>
      <c r="C125" s="13">
        <f>+C126+C128+C134+C136+C140</f>
        <v>131009766.13546804</v>
      </c>
    </row>
    <row r="126" spans="2:3" x14ac:dyDescent="0.2">
      <c r="B126" s="60" t="s">
        <v>30</v>
      </c>
      <c r="C126" s="52">
        <f>+C127</f>
        <v>9940799.489869995</v>
      </c>
    </row>
    <row r="127" spans="2:3" x14ac:dyDescent="0.2">
      <c r="B127" s="61" t="s">
        <v>30</v>
      </c>
      <c r="C127" s="54">
        <v>9940799.489869995</v>
      </c>
    </row>
    <row r="128" spans="2:3" x14ac:dyDescent="0.2">
      <c r="B128" s="60" t="s">
        <v>14</v>
      </c>
      <c r="C128" s="52">
        <f>+SUM(C129:C133)</f>
        <v>67666450.087735012</v>
      </c>
    </row>
    <row r="129" spans="2:3" x14ac:dyDescent="0.2">
      <c r="B129" s="61" t="s">
        <v>84</v>
      </c>
      <c r="C129" s="54">
        <v>10167732.496221</v>
      </c>
    </row>
    <row r="130" spans="2:3" x14ac:dyDescent="0.2">
      <c r="B130" s="61" t="s">
        <v>17</v>
      </c>
      <c r="C130" s="54">
        <v>9603875.0842659883</v>
      </c>
    </row>
    <row r="131" spans="2:3" x14ac:dyDescent="0.2">
      <c r="B131" s="61" t="s">
        <v>130</v>
      </c>
      <c r="C131" s="54">
        <v>11694824.836788001</v>
      </c>
    </row>
    <row r="132" spans="2:3" x14ac:dyDescent="0.2">
      <c r="B132" s="61" t="s">
        <v>31</v>
      </c>
      <c r="C132" s="54">
        <v>30828790.673640016</v>
      </c>
    </row>
    <row r="133" spans="2:3" x14ac:dyDescent="0.2">
      <c r="B133" s="61" t="s">
        <v>85</v>
      </c>
      <c r="C133" s="54">
        <v>5371226.9968200028</v>
      </c>
    </row>
    <row r="134" spans="2:3" x14ac:dyDescent="0.2">
      <c r="B134" s="60" t="s">
        <v>65</v>
      </c>
      <c r="C134" s="52">
        <f>+C135</f>
        <v>2141692.8261499996</v>
      </c>
    </row>
    <row r="135" spans="2:3" x14ac:dyDescent="0.2">
      <c r="B135" s="61" t="s">
        <v>69</v>
      </c>
      <c r="C135" s="54">
        <v>2141692.8261499996</v>
      </c>
    </row>
    <row r="136" spans="2:3" x14ac:dyDescent="0.2">
      <c r="B136" s="60" t="s">
        <v>49</v>
      </c>
      <c r="C136" s="52">
        <f>+SUM(C137:C139)</f>
        <v>39595397.533380017</v>
      </c>
    </row>
    <row r="137" spans="2:3" x14ac:dyDescent="0.2">
      <c r="B137" s="61" t="s">
        <v>75</v>
      </c>
      <c r="C137" s="54">
        <v>8766802.1747900043</v>
      </c>
    </row>
    <row r="138" spans="2:3" x14ac:dyDescent="0.2">
      <c r="B138" s="61" t="s">
        <v>87</v>
      </c>
      <c r="C138" s="54">
        <v>3851777.2619299996</v>
      </c>
    </row>
    <row r="139" spans="2:3" x14ac:dyDescent="0.2">
      <c r="B139" s="61" t="s">
        <v>64</v>
      </c>
      <c r="C139" s="54">
        <v>26976818.096660014</v>
      </c>
    </row>
    <row r="140" spans="2:3" x14ac:dyDescent="0.2">
      <c r="B140" s="60" t="s">
        <v>32</v>
      </c>
      <c r="C140" s="52">
        <f>+C141</f>
        <v>11665426.198333003</v>
      </c>
    </row>
    <row r="141" spans="2:3" ht="13.5" thickBot="1" x14ac:dyDescent="0.25">
      <c r="B141" s="61" t="s">
        <v>33</v>
      </c>
      <c r="C141" s="54">
        <v>11665426.198333003</v>
      </c>
    </row>
    <row r="142" spans="2:3" ht="13.5" thickBot="1" x14ac:dyDescent="0.25">
      <c r="B142" s="49" t="s">
        <v>66</v>
      </c>
      <c r="C142" s="13">
        <v>4148461.5397700001</v>
      </c>
    </row>
    <row r="143" spans="2:3" ht="13.5" thickBot="1" x14ac:dyDescent="0.25">
      <c r="B143" s="55" t="s">
        <v>20</v>
      </c>
      <c r="C143" s="13">
        <f>+C12+C42+C61+C91+C125+C142</f>
        <v>1366966256.354037</v>
      </c>
    </row>
    <row r="144" spans="2:3" ht="13.5" thickBot="1" x14ac:dyDescent="0.25">
      <c r="B144" s="62" t="s">
        <v>19</v>
      </c>
      <c r="C144" s="19">
        <v>0</v>
      </c>
    </row>
    <row r="145" spans="2:3" ht="13.5" thickBot="1" x14ac:dyDescent="0.25">
      <c r="B145" s="55" t="s">
        <v>21</v>
      </c>
      <c r="C145" s="14">
        <f>+C143+C144</f>
        <v>1366966256.354037</v>
      </c>
    </row>
    <row r="150" spans="2:3" x14ac:dyDescent="0.2">
      <c r="B150" s="65"/>
    </row>
    <row r="152" spans="2:3" x14ac:dyDescent="0.2">
      <c r="B152" s="7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Normal="100" workbookViewId="0">
      <selection activeCell="G76" sqref="G76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2.28515625" style="4" customWidth="1"/>
    <col min="4" max="16384" width="11.42578125" style="4"/>
  </cols>
  <sheetData>
    <row r="1" spans="1:5" x14ac:dyDescent="0.2">
      <c r="A1" s="8"/>
      <c r="B1" s="7"/>
      <c r="C1" s="42"/>
    </row>
    <row r="2" spans="1:5" x14ac:dyDescent="0.2">
      <c r="A2" s="8"/>
      <c r="B2" s="7"/>
      <c r="C2" s="42"/>
    </row>
    <row r="3" spans="1:5" x14ac:dyDescent="0.2">
      <c r="A3" s="8"/>
      <c r="B3" s="7"/>
      <c r="C3" s="42"/>
    </row>
    <row r="4" spans="1:5" x14ac:dyDescent="0.2">
      <c r="A4" s="8"/>
      <c r="B4" s="10"/>
      <c r="C4" s="58"/>
    </row>
    <row r="5" spans="1:5" ht="15" customHeight="1" x14ac:dyDescent="0.2">
      <c r="B5" s="72" t="s">
        <v>70</v>
      </c>
      <c r="C5" s="72"/>
    </row>
    <row r="6" spans="1:5" ht="15" customHeight="1" x14ac:dyDescent="0.25">
      <c r="B6" s="44"/>
      <c r="C6" s="44"/>
    </row>
    <row r="7" spans="1:5" ht="12.75" customHeight="1" x14ac:dyDescent="0.2">
      <c r="B7" s="76" t="s">
        <v>131</v>
      </c>
      <c r="C7" s="76"/>
    </row>
    <row r="8" spans="1:5" x14ac:dyDescent="0.2">
      <c r="B8" s="45"/>
      <c r="C8" s="45"/>
    </row>
    <row r="9" spans="1:5" x14ac:dyDescent="0.2">
      <c r="B9" s="74" t="s">
        <v>132</v>
      </c>
      <c r="C9" s="74"/>
    </row>
    <row r="10" spans="1:5" ht="13.5" thickBot="1" x14ac:dyDescent="0.25">
      <c r="B10" s="75"/>
      <c r="C10" s="75"/>
    </row>
    <row r="11" spans="1:5" ht="13.5" thickBot="1" x14ac:dyDescent="0.25">
      <c r="B11" s="47" t="s">
        <v>0</v>
      </c>
      <c r="C11" s="48" t="s">
        <v>15</v>
      </c>
      <c r="E11"/>
    </row>
    <row r="12" spans="1:5" ht="13.5" thickBot="1" x14ac:dyDescent="0.25">
      <c r="B12" s="49" t="s">
        <v>35</v>
      </c>
      <c r="C12" s="50">
        <f>C13+C15+C17+C20+C26+C32+C30</f>
        <v>2605315.54</v>
      </c>
      <c r="E12"/>
    </row>
    <row r="13" spans="1:5" x14ac:dyDescent="0.2">
      <c r="B13" s="66" t="s">
        <v>52</v>
      </c>
      <c r="C13" s="52">
        <f>C14</f>
        <v>689731.65999999968</v>
      </c>
      <c r="E13"/>
    </row>
    <row r="14" spans="1:5" x14ac:dyDescent="0.2">
      <c r="B14" s="61" t="s">
        <v>52</v>
      </c>
      <c r="C14" s="54">
        <v>689731.65999999968</v>
      </c>
      <c r="E14"/>
    </row>
    <row r="15" spans="1:5" x14ac:dyDescent="0.2">
      <c r="B15" s="66" t="s">
        <v>67</v>
      </c>
      <c r="C15" s="52">
        <f>C16</f>
        <v>39150.51</v>
      </c>
      <c r="E15"/>
    </row>
    <row r="16" spans="1:5" x14ac:dyDescent="0.2">
      <c r="B16" s="61" t="s">
        <v>67</v>
      </c>
      <c r="C16" s="54">
        <v>39150.51</v>
      </c>
      <c r="E16"/>
    </row>
    <row r="17" spans="2:5" x14ac:dyDescent="0.2">
      <c r="B17" s="66" t="s">
        <v>1</v>
      </c>
      <c r="C17" s="52">
        <f>SUM(C18:C19)</f>
        <v>106957.97</v>
      </c>
      <c r="E17"/>
    </row>
    <row r="18" spans="2:5" x14ac:dyDescent="0.2">
      <c r="B18" s="61" t="s">
        <v>50</v>
      </c>
      <c r="C18" s="54">
        <v>51761.97</v>
      </c>
      <c r="E18"/>
    </row>
    <row r="19" spans="2:5" x14ac:dyDescent="0.2">
      <c r="B19" s="61" t="s">
        <v>89</v>
      </c>
      <c r="C19" s="54">
        <v>55196</v>
      </c>
      <c r="E19"/>
    </row>
    <row r="20" spans="2:5" x14ac:dyDescent="0.2">
      <c r="B20" s="66" t="s">
        <v>34</v>
      </c>
      <c r="C20" s="52">
        <f>SUM(C21:C25)</f>
        <v>1412226.24</v>
      </c>
      <c r="E20"/>
    </row>
    <row r="21" spans="2:5" x14ac:dyDescent="0.2">
      <c r="B21" s="61" t="s">
        <v>90</v>
      </c>
      <c r="C21" s="54">
        <v>45474.86</v>
      </c>
      <c r="E21"/>
    </row>
    <row r="22" spans="2:5" x14ac:dyDescent="0.2">
      <c r="B22" s="61" t="s">
        <v>91</v>
      </c>
      <c r="C22" s="54">
        <v>209.57999999999998</v>
      </c>
      <c r="E22"/>
    </row>
    <row r="23" spans="2:5" x14ac:dyDescent="0.2">
      <c r="B23" s="61" t="s">
        <v>51</v>
      </c>
      <c r="C23" s="54">
        <v>466035.68</v>
      </c>
      <c r="E23"/>
    </row>
    <row r="24" spans="2:5" x14ac:dyDescent="0.2">
      <c r="B24" s="61" t="s">
        <v>79</v>
      </c>
      <c r="C24" s="54">
        <v>8288.7800000000007</v>
      </c>
      <c r="E24"/>
    </row>
    <row r="25" spans="2:5" x14ac:dyDescent="0.2">
      <c r="B25" s="61" t="s">
        <v>92</v>
      </c>
      <c r="C25" s="54">
        <v>892217.34</v>
      </c>
      <c r="E25"/>
    </row>
    <row r="26" spans="2:5" x14ac:dyDescent="0.2">
      <c r="B26" s="66" t="s">
        <v>25</v>
      </c>
      <c r="C26" s="52">
        <f>SUM(C27:C29)</f>
        <v>174065.45</v>
      </c>
      <c r="E26"/>
    </row>
    <row r="27" spans="2:5" x14ac:dyDescent="0.2">
      <c r="B27" s="61" t="s">
        <v>93</v>
      </c>
      <c r="C27" s="54">
        <v>67283.12</v>
      </c>
      <c r="E27"/>
    </row>
    <row r="28" spans="2:5" x14ac:dyDescent="0.2">
      <c r="B28" s="61" t="s">
        <v>96</v>
      </c>
      <c r="C28" s="54">
        <v>17451.53</v>
      </c>
      <c r="E28"/>
    </row>
    <row r="29" spans="2:5" x14ac:dyDescent="0.2">
      <c r="B29" s="61" t="s">
        <v>98</v>
      </c>
      <c r="C29" s="54">
        <v>89330.8</v>
      </c>
    </row>
    <row r="30" spans="2:5" x14ac:dyDescent="0.2">
      <c r="B30" s="66" t="s">
        <v>26</v>
      </c>
      <c r="C30" s="52">
        <f>+C31</f>
        <v>1233.57</v>
      </c>
    </row>
    <row r="31" spans="2:5" x14ac:dyDescent="0.2">
      <c r="B31" s="61" t="s">
        <v>27</v>
      </c>
      <c r="C31" s="54">
        <v>1233.57</v>
      </c>
    </row>
    <row r="32" spans="2:5" x14ac:dyDescent="0.2">
      <c r="B32" s="66" t="s">
        <v>2</v>
      </c>
      <c r="C32" s="52">
        <f>C33</f>
        <v>181950.13999999998</v>
      </c>
    </row>
    <row r="33" spans="2:3" ht="13.5" thickBot="1" x14ac:dyDescent="0.25">
      <c r="B33" s="61" t="s">
        <v>2</v>
      </c>
      <c r="C33" s="54">
        <v>181950.13999999998</v>
      </c>
    </row>
    <row r="34" spans="2:3" ht="13.5" thickBot="1" x14ac:dyDescent="0.25">
      <c r="B34" s="49" t="s">
        <v>4</v>
      </c>
      <c r="C34" s="50">
        <f>C35+C37+C40+C44</f>
        <v>1590658.5000000002</v>
      </c>
    </row>
    <row r="35" spans="2:3" x14ac:dyDescent="0.2">
      <c r="B35" s="66" t="s">
        <v>42</v>
      </c>
      <c r="C35" s="52">
        <f>SUM(C36:C36)</f>
        <v>105765.88</v>
      </c>
    </row>
    <row r="36" spans="2:3" x14ac:dyDescent="0.2">
      <c r="B36" s="61" t="s">
        <v>68</v>
      </c>
      <c r="C36" s="54">
        <v>105765.88</v>
      </c>
    </row>
    <row r="37" spans="2:3" x14ac:dyDescent="0.2">
      <c r="B37" s="66" t="s">
        <v>62</v>
      </c>
      <c r="C37" s="52">
        <f>SUM(C38:C39)</f>
        <v>136761.16999999998</v>
      </c>
    </row>
    <row r="38" spans="2:3" x14ac:dyDescent="0.2">
      <c r="B38" s="61" t="s">
        <v>102</v>
      </c>
      <c r="C38" s="54">
        <v>54033.179999999993</v>
      </c>
    </row>
    <row r="39" spans="2:3" x14ac:dyDescent="0.2">
      <c r="B39" s="61" t="s">
        <v>63</v>
      </c>
      <c r="C39" s="54">
        <v>82727.989999999991</v>
      </c>
    </row>
    <row r="40" spans="2:3" x14ac:dyDescent="0.2">
      <c r="B40" s="66" t="s">
        <v>23</v>
      </c>
      <c r="C40" s="52">
        <f>SUM(C41:C43)</f>
        <v>1008880.9200000003</v>
      </c>
    </row>
    <row r="41" spans="2:3" x14ac:dyDescent="0.2">
      <c r="B41" s="61" t="s">
        <v>24</v>
      </c>
      <c r="C41" s="54">
        <v>935244.19000000029</v>
      </c>
    </row>
    <row r="42" spans="2:3" x14ac:dyDescent="0.2">
      <c r="B42" s="61" t="s">
        <v>103</v>
      </c>
      <c r="C42" s="54">
        <v>46931.170000000006</v>
      </c>
    </row>
    <row r="43" spans="2:3" x14ac:dyDescent="0.2">
      <c r="B43" s="61" t="s">
        <v>81</v>
      </c>
      <c r="C43" s="54">
        <v>26705.559999999994</v>
      </c>
    </row>
    <row r="44" spans="2:3" x14ac:dyDescent="0.2">
      <c r="B44" s="66" t="s">
        <v>5</v>
      </c>
      <c r="C44" s="52">
        <f>SUM(C45:C49)</f>
        <v>339250.53</v>
      </c>
    </row>
    <row r="45" spans="2:3" x14ac:dyDescent="0.2">
      <c r="B45" s="61" t="s">
        <v>44</v>
      </c>
      <c r="C45" s="54">
        <v>65773.790000000008</v>
      </c>
    </row>
    <row r="46" spans="2:3" x14ac:dyDescent="0.2">
      <c r="B46" s="61" t="s">
        <v>105</v>
      </c>
      <c r="C46" s="54">
        <v>217897.36000000002</v>
      </c>
    </row>
    <row r="47" spans="2:3" x14ac:dyDescent="0.2">
      <c r="B47" s="61" t="s">
        <v>106</v>
      </c>
      <c r="C47" s="54">
        <v>3944.63</v>
      </c>
    </row>
    <row r="48" spans="2:3" x14ac:dyDescent="0.2">
      <c r="B48" s="61" t="s">
        <v>82</v>
      </c>
      <c r="C48" s="54">
        <v>15706.58</v>
      </c>
    </row>
    <row r="49" spans="2:3" ht="13.5" thickBot="1" x14ac:dyDescent="0.25">
      <c r="B49" s="61" t="s">
        <v>107</v>
      </c>
      <c r="C49" s="54">
        <v>35928.170000000006</v>
      </c>
    </row>
    <row r="50" spans="2:3" ht="13.5" thickBot="1" x14ac:dyDescent="0.25">
      <c r="B50" s="49" t="s">
        <v>6</v>
      </c>
      <c r="C50" s="50">
        <f>+C51+C58+C69+C63+C73+C65+C67</f>
        <v>8572078.0199999996</v>
      </c>
    </row>
    <row r="51" spans="2:3" x14ac:dyDescent="0.2">
      <c r="B51" s="51" t="s">
        <v>7</v>
      </c>
      <c r="C51" s="68">
        <f>SUM(C52:C57)</f>
        <v>4989265.8599999994</v>
      </c>
    </row>
    <row r="52" spans="2:3" x14ac:dyDescent="0.2">
      <c r="B52" s="61" t="s">
        <v>133</v>
      </c>
      <c r="C52" s="54">
        <v>231917</v>
      </c>
    </row>
    <row r="53" spans="2:3" x14ac:dyDescent="0.2">
      <c r="B53" s="61" t="s">
        <v>7</v>
      </c>
      <c r="C53" s="54">
        <v>281508.23999999993</v>
      </c>
    </row>
    <row r="54" spans="2:3" x14ac:dyDescent="0.2">
      <c r="B54" s="61" t="s">
        <v>18</v>
      </c>
      <c r="C54" s="54">
        <v>3662934.68</v>
      </c>
    </row>
    <row r="55" spans="2:3" x14ac:dyDescent="0.2">
      <c r="B55" s="61" t="s">
        <v>108</v>
      </c>
      <c r="C55" s="54">
        <v>297636.32999999961</v>
      </c>
    </row>
    <row r="56" spans="2:3" x14ac:dyDescent="0.2">
      <c r="B56" s="61" t="s">
        <v>109</v>
      </c>
      <c r="C56" s="54">
        <v>443794.08999999991</v>
      </c>
    </row>
    <row r="57" spans="2:3" x14ac:dyDescent="0.2">
      <c r="B57" s="69" t="s">
        <v>110</v>
      </c>
      <c r="C57" s="70">
        <v>71475.520000000004</v>
      </c>
    </row>
    <row r="58" spans="2:3" x14ac:dyDescent="0.2">
      <c r="B58" s="66" t="s">
        <v>56</v>
      </c>
      <c r="C58" s="52">
        <f>SUM(C59:C62)</f>
        <v>37901.43</v>
      </c>
    </row>
    <row r="59" spans="2:3" x14ac:dyDescent="0.2">
      <c r="B59" s="61" t="s">
        <v>111</v>
      </c>
      <c r="C59" s="54">
        <v>3049.34</v>
      </c>
    </row>
    <row r="60" spans="2:3" x14ac:dyDescent="0.2">
      <c r="B60" s="61" t="s">
        <v>112</v>
      </c>
      <c r="C60" s="54">
        <v>4621.5</v>
      </c>
    </row>
    <row r="61" spans="2:3" x14ac:dyDescent="0.2">
      <c r="B61" s="61" t="s">
        <v>58</v>
      </c>
      <c r="C61" s="54">
        <v>6255.5499999999993</v>
      </c>
    </row>
    <row r="62" spans="2:3" x14ac:dyDescent="0.2">
      <c r="B62" s="61" t="s">
        <v>57</v>
      </c>
      <c r="C62" s="54">
        <v>23975.040000000001</v>
      </c>
    </row>
    <row r="63" spans="2:3" x14ac:dyDescent="0.2">
      <c r="B63" s="66" t="s">
        <v>46</v>
      </c>
      <c r="C63" s="52">
        <f>SUM(C64:C64)</f>
        <v>2881.59</v>
      </c>
    </row>
    <row r="64" spans="2:3" x14ac:dyDescent="0.2">
      <c r="B64" s="61" t="s">
        <v>46</v>
      </c>
      <c r="C64" s="54">
        <v>2881.59</v>
      </c>
    </row>
    <row r="65" spans="2:3" x14ac:dyDescent="0.2">
      <c r="B65" s="66" t="s">
        <v>53</v>
      </c>
      <c r="C65" s="52">
        <f>+C66</f>
        <v>2078330.7400000002</v>
      </c>
    </row>
    <row r="66" spans="2:3" x14ac:dyDescent="0.2">
      <c r="B66" s="61" t="s">
        <v>54</v>
      </c>
      <c r="C66" s="54">
        <v>2078330.7400000002</v>
      </c>
    </row>
    <row r="67" spans="2:3" x14ac:dyDescent="0.2">
      <c r="B67" s="66" t="s">
        <v>55</v>
      </c>
      <c r="C67" s="52">
        <f>+C68</f>
        <v>158331.99</v>
      </c>
    </row>
    <row r="68" spans="2:3" x14ac:dyDescent="0.2">
      <c r="B68" s="61" t="s">
        <v>55</v>
      </c>
      <c r="C68" s="54">
        <v>158331.99</v>
      </c>
    </row>
    <row r="69" spans="2:3" x14ac:dyDescent="0.2">
      <c r="B69" s="66" t="s">
        <v>8</v>
      </c>
      <c r="C69" s="52">
        <f>SUM(C70:C72)</f>
        <v>1197951.26</v>
      </c>
    </row>
    <row r="70" spans="2:3" x14ac:dyDescent="0.2">
      <c r="B70" s="61" t="s">
        <v>115</v>
      </c>
      <c r="C70" s="54">
        <v>30919.010000000002</v>
      </c>
    </row>
    <row r="71" spans="2:3" x14ac:dyDescent="0.2">
      <c r="B71" s="61" t="s">
        <v>40</v>
      </c>
      <c r="C71" s="54">
        <v>14062.96</v>
      </c>
    </row>
    <row r="72" spans="2:3" x14ac:dyDescent="0.2">
      <c r="B72" s="61" t="s">
        <v>48</v>
      </c>
      <c r="C72" s="54">
        <v>1152969.29</v>
      </c>
    </row>
    <row r="73" spans="2:3" x14ac:dyDescent="0.2">
      <c r="B73" s="66" t="s">
        <v>3</v>
      </c>
      <c r="C73" s="52">
        <f>SUM(C74:C76)</f>
        <v>107415.15</v>
      </c>
    </row>
    <row r="74" spans="2:3" x14ac:dyDescent="0.2">
      <c r="B74" s="61" t="s">
        <v>22</v>
      </c>
      <c r="C74" s="54">
        <v>28712.010000000002</v>
      </c>
    </row>
    <row r="75" spans="2:3" x14ac:dyDescent="0.2">
      <c r="B75" s="61" t="s">
        <v>116</v>
      </c>
      <c r="C75" s="54">
        <v>35078.89</v>
      </c>
    </row>
    <row r="76" spans="2:3" ht="13.5" thickBot="1" x14ac:dyDescent="0.25">
      <c r="B76" s="61" t="s">
        <v>3</v>
      </c>
      <c r="C76" s="54">
        <v>43624.25</v>
      </c>
    </row>
    <row r="77" spans="2:3" ht="13.5" thickBot="1" x14ac:dyDescent="0.25">
      <c r="B77" s="49" t="s">
        <v>9</v>
      </c>
      <c r="C77" s="50">
        <f>+C78+C85+C87+C91+C94+C80+C83</f>
        <v>1663728.71</v>
      </c>
    </row>
    <row r="78" spans="2:3" x14ac:dyDescent="0.2">
      <c r="B78" s="51" t="s">
        <v>36</v>
      </c>
      <c r="C78" s="68">
        <f>+C79</f>
        <v>110587.26</v>
      </c>
    </row>
    <row r="79" spans="2:3" x14ac:dyDescent="0.2">
      <c r="B79" s="61" t="s">
        <v>29</v>
      </c>
      <c r="C79" s="54">
        <v>110587.26</v>
      </c>
    </row>
    <row r="80" spans="2:3" x14ac:dyDescent="0.2">
      <c r="B80" s="66" t="s">
        <v>45</v>
      </c>
      <c r="C80" s="52">
        <f>SUM(C81:C82)</f>
        <v>75761.05</v>
      </c>
    </row>
    <row r="81" spans="2:3" x14ac:dyDescent="0.2">
      <c r="B81" s="61" t="s">
        <v>117</v>
      </c>
      <c r="C81" s="54">
        <v>42203.61</v>
      </c>
    </row>
    <row r="82" spans="2:3" x14ac:dyDescent="0.2">
      <c r="B82" s="61" t="s">
        <v>118</v>
      </c>
      <c r="C82" s="54">
        <v>33557.440000000002</v>
      </c>
    </row>
    <row r="83" spans="2:3" x14ac:dyDescent="0.2">
      <c r="B83" s="66" t="s">
        <v>28</v>
      </c>
      <c r="C83" s="52">
        <f>+C84</f>
        <v>2156.0099999999998</v>
      </c>
    </row>
    <row r="84" spans="2:3" x14ac:dyDescent="0.2">
      <c r="B84" s="61" t="s">
        <v>119</v>
      </c>
      <c r="C84" s="54">
        <v>2156.0099999999998</v>
      </c>
    </row>
    <row r="85" spans="2:3" x14ac:dyDescent="0.2">
      <c r="B85" s="66" t="s">
        <v>60</v>
      </c>
      <c r="C85" s="52">
        <f>+C86</f>
        <v>237217.03000000009</v>
      </c>
    </row>
    <row r="86" spans="2:3" x14ac:dyDescent="0.2">
      <c r="B86" s="61" t="s">
        <v>61</v>
      </c>
      <c r="C86" s="54">
        <v>237217.03000000009</v>
      </c>
    </row>
    <row r="87" spans="2:3" x14ac:dyDescent="0.2">
      <c r="B87" s="66" t="s">
        <v>10</v>
      </c>
      <c r="C87" s="52">
        <f>SUM(C88:C90)</f>
        <v>68202.77</v>
      </c>
    </row>
    <row r="88" spans="2:3" x14ac:dyDescent="0.2">
      <c r="B88" s="61" t="s">
        <v>120</v>
      </c>
      <c r="C88" s="54">
        <v>22334.91</v>
      </c>
    </row>
    <row r="89" spans="2:3" x14ac:dyDescent="0.2">
      <c r="B89" s="61" t="s">
        <v>10</v>
      </c>
      <c r="C89" s="54">
        <v>40849.919999999998</v>
      </c>
    </row>
    <row r="90" spans="2:3" x14ac:dyDescent="0.2">
      <c r="B90" s="61" t="s">
        <v>41</v>
      </c>
      <c r="C90" s="54">
        <v>5017.9400000000005</v>
      </c>
    </row>
    <row r="91" spans="2:3" x14ac:dyDescent="0.2">
      <c r="B91" s="66" t="s">
        <v>11</v>
      </c>
      <c r="C91" s="52">
        <f>SUM(C92:C93)</f>
        <v>371977.97000000003</v>
      </c>
    </row>
    <row r="92" spans="2:3" x14ac:dyDescent="0.2">
      <c r="B92" s="61" t="s">
        <v>11</v>
      </c>
      <c r="C92" s="54">
        <v>370242.53</v>
      </c>
    </row>
    <row r="93" spans="2:3" x14ac:dyDescent="0.2">
      <c r="B93" s="61" t="s">
        <v>124</v>
      </c>
      <c r="C93" s="54">
        <v>1735.4399999999998</v>
      </c>
    </row>
    <row r="94" spans="2:3" x14ac:dyDescent="0.2">
      <c r="B94" s="66" t="s">
        <v>12</v>
      </c>
      <c r="C94" s="52">
        <f>+SUM(C95:C100)</f>
        <v>797826.61999999988</v>
      </c>
    </row>
    <row r="95" spans="2:3" x14ac:dyDescent="0.2">
      <c r="B95" s="61" t="s">
        <v>16</v>
      </c>
      <c r="C95" s="54">
        <v>579285.96</v>
      </c>
    </row>
    <row r="96" spans="2:3" x14ac:dyDescent="0.2">
      <c r="B96" s="61" t="s">
        <v>38</v>
      </c>
      <c r="C96" s="54">
        <v>5343.07</v>
      </c>
    </row>
    <row r="97" spans="2:3" x14ac:dyDescent="0.2">
      <c r="B97" s="61" t="s">
        <v>126</v>
      </c>
      <c r="C97" s="54">
        <v>4813.8899999999994</v>
      </c>
    </row>
    <row r="98" spans="2:3" x14ac:dyDescent="0.2">
      <c r="B98" s="61" t="s">
        <v>128</v>
      </c>
      <c r="C98" s="54">
        <v>24457.850000000002</v>
      </c>
    </row>
    <row r="99" spans="2:3" x14ac:dyDescent="0.2">
      <c r="B99" s="61" t="s">
        <v>12</v>
      </c>
      <c r="C99" s="54">
        <v>148403.24000000002</v>
      </c>
    </row>
    <row r="100" spans="2:3" ht="13.5" thickBot="1" x14ac:dyDescent="0.25">
      <c r="B100" s="63" t="s">
        <v>129</v>
      </c>
      <c r="C100" s="64">
        <v>35522.61</v>
      </c>
    </row>
    <row r="101" spans="2:3" ht="13.5" thickBot="1" x14ac:dyDescent="0.25">
      <c r="B101" s="49" t="s">
        <v>13</v>
      </c>
      <c r="C101" s="50">
        <f>+C102+C104+C111+C115+C109</f>
        <v>1206271.8299999998</v>
      </c>
    </row>
    <row r="102" spans="2:3" x14ac:dyDescent="0.2">
      <c r="B102" s="66" t="s">
        <v>30</v>
      </c>
      <c r="C102" s="52">
        <f>+C103</f>
        <v>150424.37999999998</v>
      </c>
    </row>
    <row r="103" spans="2:3" x14ac:dyDescent="0.2">
      <c r="B103" s="61" t="s">
        <v>30</v>
      </c>
      <c r="C103" s="54">
        <v>150424.37999999998</v>
      </c>
    </row>
    <row r="104" spans="2:3" x14ac:dyDescent="0.2">
      <c r="B104" s="66" t="s">
        <v>14</v>
      </c>
      <c r="C104" s="52">
        <f>+SUM(C105:C108)</f>
        <v>265156.72000000003</v>
      </c>
    </row>
    <row r="105" spans="2:3" x14ac:dyDescent="0.2">
      <c r="B105" s="61" t="s">
        <v>84</v>
      </c>
      <c r="C105" s="54">
        <v>78656.599999999991</v>
      </c>
    </row>
    <row r="106" spans="2:3" x14ac:dyDescent="0.2">
      <c r="B106" s="61" t="s">
        <v>130</v>
      </c>
      <c r="C106" s="54">
        <v>30129.160000000003</v>
      </c>
    </row>
    <row r="107" spans="2:3" x14ac:dyDescent="0.2">
      <c r="B107" s="61" t="s">
        <v>31</v>
      </c>
      <c r="C107" s="54">
        <v>135647.32</v>
      </c>
    </row>
    <row r="108" spans="2:3" x14ac:dyDescent="0.2">
      <c r="B108" s="61" t="s">
        <v>85</v>
      </c>
      <c r="C108" s="54">
        <v>20723.640000000003</v>
      </c>
    </row>
    <row r="109" spans="2:3" x14ac:dyDescent="0.2">
      <c r="B109" s="66" t="s">
        <v>65</v>
      </c>
      <c r="C109" s="52">
        <f>+C110</f>
        <v>12879.43</v>
      </c>
    </row>
    <row r="110" spans="2:3" x14ac:dyDescent="0.2">
      <c r="B110" s="61" t="s">
        <v>69</v>
      </c>
      <c r="C110" s="54">
        <v>12879.43</v>
      </c>
    </row>
    <row r="111" spans="2:3" x14ac:dyDescent="0.2">
      <c r="B111" s="66" t="s">
        <v>49</v>
      </c>
      <c r="C111" s="52">
        <f>SUM(C112:C114)</f>
        <v>686632.09000000008</v>
      </c>
    </row>
    <row r="112" spans="2:3" x14ac:dyDescent="0.2">
      <c r="B112" s="61" t="s">
        <v>75</v>
      </c>
      <c r="C112" s="54">
        <v>371372.86000000004</v>
      </c>
    </row>
    <row r="113" spans="2:3" x14ac:dyDescent="0.2">
      <c r="B113" s="61" t="s">
        <v>87</v>
      </c>
      <c r="C113" s="54">
        <v>8924.119999999999</v>
      </c>
    </row>
    <row r="114" spans="2:3" x14ac:dyDescent="0.2">
      <c r="B114" s="61" t="s">
        <v>64</v>
      </c>
      <c r="C114" s="54">
        <v>306335.11</v>
      </c>
    </row>
    <row r="115" spans="2:3" x14ac:dyDescent="0.2">
      <c r="B115" s="66" t="s">
        <v>32</v>
      </c>
      <c r="C115" s="52">
        <f>+C116</f>
        <v>91179.209999999992</v>
      </c>
    </row>
    <row r="116" spans="2:3" ht="13.5" thickBot="1" x14ac:dyDescent="0.25">
      <c r="B116" s="61" t="s">
        <v>33</v>
      </c>
      <c r="C116" s="54">
        <v>91179.209999999992</v>
      </c>
    </row>
    <row r="117" spans="2:3" ht="13.5" thickBot="1" x14ac:dyDescent="0.25">
      <c r="B117" s="49" t="s">
        <v>66</v>
      </c>
      <c r="C117" s="50">
        <v>2819942.4299999997</v>
      </c>
    </row>
    <row r="118" spans="2:3" ht="13.5" thickBot="1" x14ac:dyDescent="0.25">
      <c r="B118" s="55" t="s">
        <v>20</v>
      </c>
      <c r="C118" s="13">
        <f>+C12+C34+C50+C77+C101+C117</f>
        <v>18457995.030000001</v>
      </c>
    </row>
    <row r="119" spans="2:3" ht="13.5" thickBot="1" x14ac:dyDescent="0.25">
      <c r="B119" s="56" t="s">
        <v>19</v>
      </c>
      <c r="C119" s="19">
        <v>873640.16999999993</v>
      </c>
    </row>
    <row r="120" spans="2:3" ht="13.5" thickBot="1" x14ac:dyDescent="0.25">
      <c r="B120" s="30" t="s">
        <v>21</v>
      </c>
      <c r="C120" s="14">
        <f>+C118+C119</f>
        <v>19331635.200000003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2" manualBreakCount="2">
    <brk id="57" max="16383" man="1"/>
    <brk id="1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PC</vt:lpstr>
      <vt:lpstr>UPC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Ricardo Bautista Reyes</cp:lastModifiedBy>
  <cp:lastPrinted>2016-07-27T21:45:32Z</cp:lastPrinted>
  <dcterms:created xsi:type="dcterms:W3CDTF">2008-10-13T19:04:10Z</dcterms:created>
  <dcterms:modified xsi:type="dcterms:W3CDTF">2016-12-21T20:08:43Z</dcterms:modified>
</cp:coreProperties>
</file>