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rtrejo\AppData\Local\Microsoft\Windows\Temporary Internet Files\Content.Outlook\PZWGT03X\"/>
    </mc:Choice>
  </mc:AlternateContent>
  <bookViews>
    <workbookView xWindow="0" yWindow="285" windowWidth="15195" windowHeight="7755"/>
  </bookViews>
  <sheets>
    <sheet name="PI" sheetId="31" r:id="rId1"/>
    <sheet name="UPC" sheetId="32" r:id="rId2"/>
    <sheet name="GL" sheetId="23" r:id="rId3"/>
    <sheet name="FONDO GL" sheetId="25" r:id="rId4"/>
    <sheet name="FONDO MUTUAL" sheetId="26" r:id="rId5"/>
    <sheet name="FONDO MUTUAL HATO" sheetId="27" r:id="rId6"/>
    <sheet name="RC" sheetId="24" r:id="rId7"/>
  </sheets>
  <externalReferences>
    <externalReference r:id="rId8"/>
  </externalReferences>
  <definedNames>
    <definedName name="_xlnm._FilterDatabase" localSheetId="0" hidden="1">PI!$B$13:$D$37</definedName>
    <definedName name="_xlnm._FilterDatabase" localSheetId="1" hidden="1">UPC!$B$13:$D$78</definedName>
    <definedName name="_xlnm.Print_Area" localSheetId="3">'FONDO GL'!$B$1:$C$21</definedName>
    <definedName name="_xlnm.Print_Area" localSheetId="4">'FONDO MUTUAL'!$B$1:$C$145</definedName>
    <definedName name="_xlnm.Print_Area" localSheetId="5">'FONDO MUTUAL HATO'!$B$1:$C$17</definedName>
    <definedName name="_xlnm.Print_Area" localSheetId="2">GL!$B$1:$C$33</definedName>
    <definedName name="_xlnm.Print_Area" localSheetId="6">'RC'!$B$1:$C$94</definedName>
    <definedName name="FSD" localSheetId="5">'[1]Analitico Garantias Liquidas'!#REF!</definedName>
    <definedName name="FSD" localSheetId="0">'[1]Analitico Garantias Liquidas'!#REF!</definedName>
    <definedName name="FSD">'[1]Analitico Garantias Liquidas'!#REF!</definedName>
    <definedName name="Mensual_20_Analitico" localSheetId="5">'[1]Analitico Garantias Liquidas'!#REF!</definedName>
    <definedName name="Mensual_20_Analitico" localSheetId="0">'[1]Analitico Garantias Liquidas'!#REF!</definedName>
    <definedName name="Mensual_20_Analitico">'[1]Analitico Garantias Liquidas'!#REF!</definedName>
    <definedName name="_xlnm.Print_Titles" localSheetId="3">'FONDO GL'!$1:$11</definedName>
    <definedName name="_xlnm.Print_Titles" localSheetId="4">'FONDO MUTUAL'!$1:$11</definedName>
    <definedName name="_xlnm.Print_Titles" localSheetId="5">'FONDO MUTUAL HATO'!$1:$11</definedName>
    <definedName name="_xlnm.Print_Titles" localSheetId="2">GL!$1:$11</definedName>
    <definedName name="_xlnm.Print_Titles" localSheetId="6">'RC'!$1:$11</definedName>
  </definedNames>
  <calcPr calcId="152511"/>
</workbook>
</file>

<file path=xl/calcChain.xml><?xml version="1.0" encoding="utf-8"?>
<calcChain xmlns="http://schemas.openxmlformats.org/spreadsheetml/2006/main">
  <c r="C73" i="32" l="1"/>
  <c r="C71" i="32"/>
  <c r="C69" i="32"/>
  <c r="C66" i="32"/>
  <c r="C64" i="32"/>
  <c r="C62" i="32"/>
  <c r="C60" i="32"/>
  <c r="C58" i="32"/>
  <c r="C56" i="32"/>
  <c r="C54" i="32"/>
  <c r="C52" i="32"/>
  <c r="C49" i="32"/>
  <c r="C47" i="32"/>
  <c r="C45" i="32"/>
  <c r="C43" i="32"/>
  <c r="C41" i="32"/>
  <c r="C39" i="32"/>
  <c r="C36" i="32"/>
  <c r="C33" i="32"/>
  <c r="C31" i="32"/>
  <c r="C29" i="32"/>
  <c r="C28" i="32" s="1"/>
  <c r="C26" i="32"/>
  <c r="C24" i="32"/>
  <c r="C22" i="32"/>
  <c r="C19" i="32"/>
  <c r="C17" i="32"/>
  <c r="C15" i="32"/>
  <c r="C32" i="31"/>
  <c r="C29" i="31"/>
  <c r="C28" i="31" s="1"/>
  <c r="C26" i="31"/>
  <c r="C24" i="31"/>
  <c r="C23" i="31" s="1"/>
  <c r="C21" i="31"/>
  <c r="C18" i="31"/>
  <c r="C17" i="31" s="1"/>
  <c r="C15" i="31"/>
  <c r="C14" i="31"/>
  <c r="C17" i="24"/>
  <c r="C15" i="24"/>
  <c r="C89" i="24"/>
  <c r="C86" i="24"/>
  <c r="C82" i="24"/>
  <c r="C80" i="24"/>
  <c r="C74" i="24"/>
  <c r="C72" i="24"/>
  <c r="C69" i="24"/>
  <c r="C66" i="24"/>
  <c r="C64" i="24"/>
  <c r="C61" i="24"/>
  <c r="C59" i="24"/>
  <c r="C54" i="24"/>
  <c r="C52" i="24"/>
  <c r="C49" i="24"/>
  <c r="C47" i="24"/>
  <c r="C43" i="24"/>
  <c r="C37" i="24"/>
  <c r="C32" i="24"/>
  <c r="C29" i="24"/>
  <c r="C26" i="24" s="1"/>
  <c r="C27" i="24"/>
  <c r="C24" i="24"/>
  <c r="C22" i="24"/>
  <c r="C20" i="24"/>
  <c r="C13" i="24"/>
  <c r="C58" i="24"/>
  <c r="C29" i="23"/>
  <c r="C26" i="23"/>
  <c r="C25" i="23" s="1"/>
  <c r="C82" i="26"/>
  <c r="C79" i="26"/>
  <c r="C43" i="26"/>
  <c r="C13" i="25"/>
  <c r="C12" i="25"/>
  <c r="C18" i="23"/>
  <c r="C20" i="23"/>
  <c r="C23" i="23"/>
  <c r="C22" i="23" s="1"/>
  <c r="C13" i="27"/>
  <c r="C12" i="27" s="1"/>
  <c r="C15" i="27" s="1"/>
  <c r="C17" i="27" s="1"/>
  <c r="C140" i="26"/>
  <c r="C136" i="26"/>
  <c r="C134" i="26"/>
  <c r="C128" i="26"/>
  <c r="C125" i="26" s="1"/>
  <c r="C126" i="26"/>
  <c r="C116" i="26"/>
  <c r="C114" i="26"/>
  <c r="C110" i="26"/>
  <c r="C104" i="26"/>
  <c r="C102" i="26"/>
  <c r="C99" i="26"/>
  <c r="C95" i="26"/>
  <c r="C92" i="26"/>
  <c r="C87" i="26"/>
  <c r="C77" i="26"/>
  <c r="C74" i="26"/>
  <c r="C69" i="26"/>
  <c r="C62" i="26"/>
  <c r="C55" i="26"/>
  <c r="C50" i="26"/>
  <c r="C47" i="26"/>
  <c r="C40" i="26"/>
  <c r="C37" i="26"/>
  <c r="C29" i="26"/>
  <c r="C21" i="26"/>
  <c r="C17" i="26"/>
  <c r="C15" i="26"/>
  <c r="C13" i="26"/>
  <c r="C12" i="26" s="1"/>
  <c r="C61" i="26"/>
  <c r="C18" i="25"/>
  <c r="C16" i="25"/>
  <c r="C15" i="25" s="1"/>
  <c r="C15" i="23"/>
  <c r="C13" i="23"/>
  <c r="C12" i="23" s="1"/>
  <c r="C38" i="32" l="1"/>
  <c r="C91" i="26"/>
  <c r="C17" i="23"/>
  <c r="C21" i="25"/>
  <c r="C35" i="31"/>
  <c r="C37" i="31" s="1"/>
  <c r="C14" i="32"/>
  <c r="C51" i="32"/>
  <c r="C68" i="32"/>
  <c r="C36" i="24"/>
  <c r="C12" i="24"/>
  <c r="C42" i="26"/>
  <c r="C79" i="24"/>
  <c r="C31" i="23"/>
  <c r="C33" i="23" s="1"/>
  <c r="C143" i="26"/>
  <c r="C145" i="26" s="1"/>
  <c r="C92" i="24" l="1"/>
  <c r="C94" i="24" s="1"/>
  <c r="C76" i="32"/>
  <c r="C78" i="32" s="1"/>
</calcChain>
</file>

<file path=xl/sharedStrings.xml><?xml version="1.0" encoding="utf-8"?>
<sst xmlns="http://schemas.openxmlformats.org/spreadsheetml/2006/main" count="379" uniqueCount="133">
  <si>
    <t>Entidad</t>
  </si>
  <si>
    <t>GUANAJUATO</t>
  </si>
  <si>
    <t>QUERETARO</t>
  </si>
  <si>
    <t>ZACATECAS</t>
  </si>
  <si>
    <t>NOROESTE</t>
  </si>
  <si>
    <t>SONORA</t>
  </si>
  <si>
    <t>NORTE</t>
  </si>
  <si>
    <t>CHIHUAHUA</t>
  </si>
  <si>
    <t>TAMAULIPAS</t>
  </si>
  <si>
    <t>SUR</t>
  </si>
  <si>
    <t>OAXACA</t>
  </si>
  <si>
    <t>PUEBLA</t>
  </si>
  <si>
    <t>VERACRUZ</t>
  </si>
  <si>
    <t>SURESTE</t>
  </si>
  <si>
    <t>CHIAPAS</t>
  </si>
  <si>
    <t>Monto_Dispersado</t>
  </si>
  <si>
    <t>TAPACHULA</t>
  </si>
  <si>
    <t>CUAUHTEMOC</t>
  </si>
  <si>
    <t>GASTOS DE OPERACIÓN</t>
  </si>
  <si>
    <t>TOTAL DE APOYOS</t>
  </si>
  <si>
    <t>TOTAL</t>
  </si>
  <si>
    <t>RIO GRANDE</t>
  </si>
  <si>
    <t>SINALOA</t>
  </si>
  <si>
    <t>CULIACAN</t>
  </si>
  <si>
    <t>LOS MOCHIS</t>
  </si>
  <si>
    <t>MICHOACAN</t>
  </si>
  <si>
    <t>NAYARIT</t>
  </si>
  <si>
    <t>SANTIAGO IXCUINTLA</t>
  </si>
  <si>
    <t>HIDALGO</t>
  </si>
  <si>
    <t>TOLUCA</t>
  </si>
  <si>
    <t>CAMPECHE</t>
  </si>
  <si>
    <t>TUXTLA GUTIERREZ</t>
  </si>
  <si>
    <t>YUCATAN</t>
  </si>
  <si>
    <t>MERIDA</t>
  </si>
  <si>
    <t>JALISCO</t>
  </si>
  <si>
    <t>CENTRO - OCCIDENTE</t>
  </si>
  <si>
    <t>ESTADO DE MEXICO</t>
  </si>
  <si>
    <t>MORELIA</t>
  </si>
  <si>
    <t>TUXPAN</t>
  </si>
  <si>
    <t>PACHUCA DE SOTO</t>
  </si>
  <si>
    <t>REYNOSA</t>
  </si>
  <si>
    <t>TEHUANTEPEC</t>
  </si>
  <si>
    <t>GUASAVE</t>
  </si>
  <si>
    <t>BAJA CALIFORNIA</t>
  </si>
  <si>
    <t>TLAXCALA</t>
  </si>
  <si>
    <t>CD OBREGON</t>
  </si>
  <si>
    <t>HUAJUAPAN</t>
  </si>
  <si>
    <t>GUERRERO</t>
  </si>
  <si>
    <t>PETATLAN</t>
  </si>
  <si>
    <t>DURANGO</t>
  </si>
  <si>
    <t>CD VICTORIA</t>
  </si>
  <si>
    <t>VALLE HERMOSO</t>
  </si>
  <si>
    <t>TABASCO</t>
  </si>
  <si>
    <t>CARDENAS</t>
  </si>
  <si>
    <t>MAZATLAN</t>
  </si>
  <si>
    <t>IRAPUATO</t>
  </si>
  <si>
    <t>TEPATITLAN</t>
  </si>
  <si>
    <t>GUADALAJARA</t>
  </si>
  <si>
    <t>AGUASCALIENTES</t>
  </si>
  <si>
    <t>NUEVO LEON</t>
  </si>
  <si>
    <t>MONTERREY</t>
  </si>
  <si>
    <t>DELICIAS</t>
  </si>
  <si>
    <t>NUEVO CASAS GRANDES</t>
  </si>
  <si>
    <t>HIDALGO DEL PARRAL</t>
  </si>
  <si>
    <t>SAN LUIS POTOSI</t>
  </si>
  <si>
    <t>COAHUILA</t>
  </si>
  <si>
    <t>TORREON</t>
  </si>
  <si>
    <t>MONCLOVA</t>
  </si>
  <si>
    <t>SALTILLO</t>
  </si>
  <si>
    <t>CHILPANCINGO</t>
  </si>
  <si>
    <t>OMETEPEC</t>
  </si>
  <si>
    <t>MORELOS</t>
  </si>
  <si>
    <t>CUAUTLA</t>
  </si>
  <si>
    <t>BAJA CALIFORNIA SUR</t>
  </si>
  <si>
    <t>LA PAZ</t>
  </si>
  <si>
    <t>HERMOSILLO</t>
  </si>
  <si>
    <t>VICAM</t>
  </si>
  <si>
    <t>ENSENADA</t>
  </si>
  <si>
    <t>VILLAFLORES</t>
  </si>
  <si>
    <t>COMITAN</t>
  </si>
  <si>
    <t>VILLAHERMOSA</t>
  </si>
  <si>
    <t>CORPORATIVO</t>
  </si>
  <si>
    <t>COLIMA</t>
  </si>
  <si>
    <t>MEXICALI</t>
  </si>
  <si>
    <t>NAVOJOA</t>
  </si>
  <si>
    <t>Dirección General Adjunta de Promoción de Negocios y Coordinación Regional</t>
  </si>
  <si>
    <t>PROGRAMA PARA LA CONSTITUCION DE GARANTIAS LIQUIDAS</t>
  </si>
  <si>
    <t>TUXTEPEC</t>
  </si>
  <si>
    <t>PROGRAMA DE REDUCCION DE COSTOS DE ACCESO AL CREDITO</t>
  </si>
  <si>
    <t>CELAYA</t>
  </si>
  <si>
    <t>AMECA</t>
  </si>
  <si>
    <t>AUTLAN</t>
  </si>
  <si>
    <t>CD GUZMAN</t>
  </si>
  <si>
    <t>PUERTO VALLARTA</t>
  </si>
  <si>
    <t>ZAMORA</t>
  </si>
  <si>
    <t>MAGDALENA</t>
  </si>
  <si>
    <t>CD JUAREZ</t>
  </si>
  <si>
    <t>SABINAS</t>
  </si>
  <si>
    <t>GUADALUPE VICTORIA</t>
  </si>
  <si>
    <t>CD VALLES</t>
  </si>
  <si>
    <t>ATLACOMULCO</t>
  </si>
  <si>
    <t>PINOTEPA NACIONAL</t>
  </si>
  <si>
    <t>CORDOBA</t>
  </si>
  <si>
    <t>MARTINEZ DE LA TORRE</t>
  </si>
  <si>
    <t>PANUCO</t>
  </si>
  <si>
    <t>TONALA</t>
  </si>
  <si>
    <t>EMILIANO ZAPATA</t>
  </si>
  <si>
    <t>FONDO DE GARANTIAS LIQUIDAS</t>
  </si>
  <si>
    <t>POZA RICA</t>
  </si>
  <si>
    <t>FONDO MUTUAL DE GARANTIAS LIQUIDAS</t>
  </si>
  <si>
    <t>VALLE DE SANTIAGO</t>
  </si>
  <si>
    <t>LA BARCA</t>
  </si>
  <si>
    <t>APATZINGAN</t>
  </si>
  <si>
    <t>LA PIEDAD</t>
  </si>
  <si>
    <t>LAZARO CARDENAS</t>
  </si>
  <si>
    <t>MARAVATIO</t>
  </si>
  <si>
    <t>URUAPAN</t>
  </si>
  <si>
    <t>CD CONSTITUCION</t>
  </si>
  <si>
    <t>TLALTENANGO</t>
  </si>
  <si>
    <t>IXMIQUILPAN</t>
  </si>
  <si>
    <t>CD SERDAN</t>
  </si>
  <si>
    <t>TEZIUTLAN</t>
  </si>
  <si>
    <t>XALAPA</t>
  </si>
  <si>
    <t>QUINTANA ROO</t>
  </si>
  <si>
    <t>CHETUMAL</t>
  </si>
  <si>
    <t>FONDO MUTUAL DE GARANTIAS LIQUIDAS HATO GANADERO</t>
  </si>
  <si>
    <t>TEPIC</t>
  </si>
  <si>
    <t>SAN ANDRES TUXTLA</t>
  </si>
  <si>
    <t>CD MANTE</t>
  </si>
  <si>
    <t>SAN LUIS RIO COLORADO</t>
  </si>
  <si>
    <t>PROGRAMA INTEGRAL DE FORMACIÓN, CAPACITACIÓN Y CONSULTORÍA PARA PRODUCTORES E INTERMEDIARIOS FINANCIEROS RURALES</t>
  </si>
  <si>
    <t>PROGRAMA DE APOYO PARA LA CONSTITUCIÓN Y OPERACIÓN DE UNIDADES DE PROMOCIÓN DE CRÉDITO</t>
  </si>
  <si>
    <t>ENERO - MARZO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</si>
</sst>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$-80A]* #,##0.00_-;\-[$$-80A]* #,##0.00_-;_-[$$-80A]* &quot;-&quot;??_-;_-@_-"/>
    <numFmt numFmtId="165" formatCode="_-[$€-2]* #,##0.00_-;\-[$€-2]* #,##0.00_-;_-[$€-2]* &quot;-&quot;??_-"/>
  </numFmts>
  <fonts count="26" x14ac:knownFonts="1">
    <font>
      <sz val="10"/>
      <name val="Arial"/>
    </font>
    <font>
      <sz val="10"/>
      <name val="Arial"/>
      <family val="2"/>
    </font>
    <font>
      <sz val="10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Tahoma"/>
      <family val="2"/>
    </font>
    <font>
      <b/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name val="Arial"/>
      <family val="2"/>
    </font>
    <font>
      <sz val="8"/>
      <name val="Arial"/>
      <family val="2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indexed="5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466">
    <xf numFmtId="0" fontId="0" fillId="0" borderId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8" fillId="15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0" fillId="16" borderId="1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1" fillId="17" borderId="2" applyNumberFormat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2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19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20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14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8" fillId="21" borderId="0" applyNumberFormat="0" applyBorder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0" fontId="14" fillId="7" borderId="1" applyNumberFormat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0" fontId="15" fillId="3" borderId="0" applyNumberFormat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3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0" fontId="7" fillId="23" borderId="4" applyNumberFormat="0" applyFont="0" applyAlignment="0" applyProtection="0"/>
    <xf numFmtId="9" fontId="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7" fillId="16" borderId="5" applyNumberFormat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1" fillId="0" borderId="6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22" fillId="0" borderId="7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13" fillId="0" borderId="8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  <xf numFmtId="0" fontId="23" fillId="0" borderId="9" applyNumberFormat="0" applyFill="0" applyAlignment="0" applyProtection="0"/>
  </cellStyleXfs>
  <cellXfs count="73">
    <xf numFmtId="0" fontId="0" fillId="0" borderId="0" xfId="0"/>
    <xf numFmtId="0" fontId="1" fillId="0" borderId="0" xfId="323"/>
    <xf numFmtId="0" fontId="1" fillId="0" borderId="0" xfId="323" applyFont="1"/>
    <xf numFmtId="0" fontId="2" fillId="0" borderId="0" xfId="323" applyFont="1"/>
    <xf numFmtId="0" fontId="1" fillId="0" borderId="0" xfId="323" applyFont="1" applyBorder="1"/>
    <xf numFmtId="44" fontId="4" fillId="24" borderId="10" xfId="323" applyNumberFormat="1" applyFont="1" applyFill="1" applyBorder="1" applyAlignment="1">
      <alignment horizontal="center" vertical="center"/>
    </xf>
    <xf numFmtId="164" fontId="4" fillId="0" borderId="11" xfId="323" applyNumberFormat="1" applyFont="1" applyBorder="1"/>
    <xf numFmtId="44" fontId="1" fillId="24" borderId="10" xfId="323" applyNumberFormat="1" applyFont="1" applyFill="1" applyBorder="1" applyAlignment="1">
      <alignment horizontal="center" vertical="center"/>
    </xf>
    <xf numFmtId="0" fontId="4" fillId="0" borderId="10" xfId="323" applyFont="1" applyBorder="1" applyAlignment="1">
      <alignment horizontal="center"/>
    </xf>
    <xf numFmtId="0" fontId="1" fillId="0" borderId="0" xfId="323" applyBorder="1"/>
    <xf numFmtId="0" fontId="2" fillId="0" borderId="0" xfId="323" applyFont="1" applyAlignment="1">
      <alignment horizontal="right"/>
    </xf>
    <xf numFmtId="0" fontId="4" fillId="0" borderId="0" xfId="323" applyFont="1" applyAlignment="1"/>
    <xf numFmtId="0" fontId="24" fillId="0" borderId="0" xfId="323" applyFont="1" applyBorder="1" applyAlignment="1">
      <alignment horizontal="center" wrapText="1"/>
    </xf>
    <xf numFmtId="0" fontId="6" fillId="0" borderId="0" xfId="323" applyFont="1" applyAlignment="1">
      <alignment wrapText="1"/>
    </xf>
    <xf numFmtId="0" fontId="4" fillId="0" borderId="0" xfId="323" applyFont="1" applyBorder="1" applyAlignment="1">
      <alignment horizontal="center" wrapText="1"/>
    </xf>
    <xf numFmtId="0" fontId="4" fillId="25" borderId="12" xfId="323" applyFont="1" applyFill="1" applyBorder="1" applyAlignment="1">
      <alignment horizontal="center"/>
    </xf>
    <xf numFmtId="44" fontId="4" fillId="25" borderId="13" xfId="323" applyNumberFormat="1" applyFont="1" applyFill="1" applyBorder="1" applyAlignment="1">
      <alignment horizontal="center" vertical="center"/>
    </xf>
    <xf numFmtId="0" fontId="4" fillId="24" borderId="10" xfId="323" applyFont="1" applyFill="1" applyBorder="1" applyAlignment="1"/>
    <xf numFmtId="44" fontId="4" fillId="24" borderId="10" xfId="323" applyNumberFormat="1" applyFont="1" applyFill="1" applyBorder="1" applyAlignment="1">
      <alignment horizontal="center" vertical="center" wrapText="1"/>
    </xf>
    <xf numFmtId="0" fontId="4" fillId="24" borderId="14" xfId="323" applyFont="1" applyFill="1" applyBorder="1" applyAlignment="1">
      <alignment horizontal="center"/>
    </xf>
    <xf numFmtId="43" fontId="4" fillId="24" borderId="15" xfId="262" applyFont="1" applyFill="1" applyBorder="1" applyAlignment="1">
      <alignment horizontal="center" vertical="center" wrapText="1"/>
    </xf>
    <xf numFmtId="0" fontId="1" fillId="24" borderId="15" xfId="323" applyFont="1" applyFill="1" applyBorder="1" applyAlignment="1">
      <alignment horizontal="right" indent="1"/>
    </xf>
    <xf numFmtId="43" fontId="1" fillId="24" borderId="15" xfId="262" applyFont="1" applyFill="1" applyBorder="1" applyAlignment="1">
      <alignment horizontal="center" vertical="center" wrapText="1"/>
    </xf>
    <xf numFmtId="0" fontId="4" fillId="24" borderId="15" xfId="323" applyFont="1" applyFill="1" applyBorder="1" applyAlignment="1">
      <alignment horizontal="center"/>
    </xf>
    <xf numFmtId="0" fontId="4" fillId="24" borderId="10" xfId="323" applyFont="1" applyFill="1" applyBorder="1" applyAlignment="1">
      <alignment horizontal="left"/>
    </xf>
    <xf numFmtId="0" fontId="1" fillId="24" borderId="16" xfId="323" applyFont="1" applyFill="1" applyBorder="1" applyAlignment="1">
      <alignment horizontal="left"/>
    </xf>
    <xf numFmtId="0" fontId="2" fillId="0" borderId="0" xfId="323" applyFont="1" applyBorder="1" applyAlignment="1">
      <alignment horizontal="right"/>
    </xf>
    <xf numFmtId="0" fontId="4" fillId="0" borderId="0" xfId="323" applyFont="1" applyBorder="1" applyAlignment="1"/>
    <xf numFmtId="49" fontId="5" fillId="0" borderId="0" xfId="323" applyNumberFormat="1" applyFont="1" applyAlignment="1"/>
    <xf numFmtId="0" fontId="1" fillId="0" borderId="0" xfId="323" applyFill="1"/>
    <xf numFmtId="0" fontId="4" fillId="24" borderId="17" xfId="323" applyFont="1" applyFill="1" applyBorder="1" applyAlignment="1">
      <alignment horizontal="center"/>
    </xf>
    <xf numFmtId="0" fontId="1" fillId="24" borderId="17" xfId="323" applyFont="1" applyFill="1" applyBorder="1" applyAlignment="1">
      <alignment horizontal="right" indent="1"/>
    </xf>
    <xf numFmtId="0" fontId="1" fillId="24" borderId="10" xfId="323" applyFont="1" applyFill="1" applyBorder="1" applyAlignment="1">
      <alignment horizontal="left"/>
    </xf>
    <xf numFmtId="0" fontId="25" fillId="0" borderId="0" xfId="323" applyFont="1"/>
    <xf numFmtId="44" fontId="1" fillId="0" borderId="0" xfId="323" applyNumberFormat="1"/>
    <xf numFmtId="4" fontId="1" fillId="0" borderId="0" xfId="323" applyNumberFormat="1"/>
    <xf numFmtId="0" fontId="1" fillId="24" borderId="16" xfId="0" applyFont="1" applyFill="1" applyBorder="1" applyAlignment="1">
      <alignment horizontal="left"/>
    </xf>
    <xf numFmtId="43" fontId="0" fillId="0" borderId="0" xfId="262" applyFont="1"/>
    <xf numFmtId="0" fontId="4" fillId="24" borderId="16" xfId="0" applyFont="1" applyFill="1" applyBorder="1" applyAlignment="1">
      <alignment horizontal="left"/>
    </xf>
    <xf numFmtId="43" fontId="1" fillId="0" borderId="0" xfId="262" applyFont="1"/>
    <xf numFmtId="0" fontId="4" fillId="24" borderId="10" xfId="0" applyFont="1" applyFill="1" applyBorder="1" applyAlignment="1"/>
    <xf numFmtId="43" fontId="1" fillId="24" borderId="18" xfId="262" applyFont="1" applyFill="1" applyBorder="1" applyAlignment="1">
      <alignment horizontal="center" vertical="center" wrapText="1"/>
    </xf>
    <xf numFmtId="0" fontId="1" fillId="24" borderId="18" xfId="0" applyFont="1" applyFill="1" applyBorder="1" applyAlignment="1">
      <alignment horizontal="right" indent="1"/>
    </xf>
    <xf numFmtId="0" fontId="4" fillId="24" borderId="15" xfId="0" applyFont="1" applyFill="1" applyBorder="1" applyAlignment="1">
      <alignment horizontal="center"/>
    </xf>
    <xf numFmtId="0" fontId="1" fillId="24" borderId="15" xfId="0" applyFont="1" applyFill="1" applyBorder="1" applyAlignment="1">
      <alignment horizontal="right" indent="1"/>
    </xf>
    <xf numFmtId="0" fontId="4" fillId="24" borderId="14" xfId="0" applyFont="1" applyFill="1" applyBorder="1" applyAlignment="1">
      <alignment horizontal="center"/>
    </xf>
    <xf numFmtId="44" fontId="4" fillId="24" borderId="10" xfId="0" applyNumberFormat="1" applyFont="1" applyFill="1" applyBorder="1" applyAlignment="1">
      <alignment horizontal="center" vertical="center" wrapText="1"/>
    </xf>
    <xf numFmtId="0" fontId="1" fillId="24" borderId="17" xfId="0" applyFont="1" applyFill="1" applyBorder="1" applyAlignment="1">
      <alignment horizontal="right" indent="1"/>
    </xf>
    <xf numFmtId="0" fontId="4" fillId="24" borderId="17" xfId="0" applyFont="1" applyFill="1" applyBorder="1" applyAlignment="1">
      <alignment horizontal="center"/>
    </xf>
    <xf numFmtId="43" fontId="4" fillId="24" borderId="14" xfId="262" applyFont="1" applyFill="1" applyBorder="1" applyAlignment="1">
      <alignment horizontal="center" vertical="center" wrapText="1"/>
    </xf>
    <xf numFmtId="0" fontId="4" fillId="24" borderId="12" xfId="0" applyFont="1" applyFill="1" applyBorder="1" applyAlignment="1">
      <alignment horizontal="center"/>
    </xf>
    <xf numFmtId="44" fontId="4" fillId="24" borderId="14" xfId="0" applyNumberFormat="1" applyFont="1" applyFill="1" applyBorder="1" applyAlignment="1">
      <alignment horizontal="center" vertical="center" wrapText="1"/>
    </xf>
    <xf numFmtId="0" fontId="4" fillId="24" borderId="12" xfId="0" applyFont="1" applyFill="1" applyBorder="1" applyAlignment="1"/>
    <xf numFmtId="0" fontId="4" fillId="24" borderId="19" xfId="0" applyFont="1" applyFill="1" applyBorder="1" applyAlignment="1"/>
    <xf numFmtId="44" fontId="4" fillId="25" borderId="13" xfId="0" applyNumberFormat="1" applyFont="1" applyFill="1" applyBorder="1" applyAlignment="1">
      <alignment horizontal="center" vertical="center"/>
    </xf>
    <xf numFmtId="0" fontId="4" fillId="25" borderId="12" xfId="0" applyFont="1" applyFill="1" applyBorder="1" applyAlignment="1">
      <alignment horizontal="center"/>
    </xf>
    <xf numFmtId="0" fontId="5" fillId="0" borderId="0" xfId="323" applyFont="1" applyAlignment="1">
      <alignment vertical="center" wrapText="1"/>
    </xf>
    <xf numFmtId="164" fontId="5" fillId="0" borderId="0" xfId="323" applyNumberFormat="1" applyFont="1" applyBorder="1"/>
    <xf numFmtId="0" fontId="4" fillId="0" borderId="0" xfId="323" applyFont="1" applyBorder="1"/>
    <xf numFmtId="0" fontId="2" fillId="0" borderId="0" xfId="323" applyFont="1" applyBorder="1"/>
    <xf numFmtId="164" fontId="2" fillId="0" borderId="0" xfId="323" applyNumberFormat="1" applyFont="1" applyBorder="1"/>
    <xf numFmtId="164" fontId="2" fillId="0" borderId="0" xfId="323" applyNumberFormat="1" applyFont="1"/>
    <xf numFmtId="0" fontId="1" fillId="24" borderId="16" xfId="323" applyFont="1" applyFill="1" applyBorder="1" applyAlignment="1">
      <alignment horizontal="right" indent="1"/>
    </xf>
    <xf numFmtId="0" fontId="6" fillId="0" borderId="0" xfId="323" applyFont="1" applyAlignment="1">
      <alignment horizontal="center" wrapText="1"/>
    </xf>
    <xf numFmtId="0" fontId="1" fillId="24" borderId="16" xfId="0" applyFont="1" applyFill="1" applyBorder="1" applyAlignment="1">
      <alignment horizontal="right" indent="1"/>
    </xf>
    <xf numFmtId="0" fontId="4" fillId="0" borderId="20" xfId="323" applyFont="1" applyBorder="1" applyAlignment="1">
      <alignment horizontal="left" vertical="top" wrapText="1"/>
    </xf>
    <xf numFmtId="0" fontId="4" fillId="0" borderId="0" xfId="323" applyFont="1" applyBorder="1" applyAlignment="1">
      <alignment horizontal="left" vertical="top" wrapText="1"/>
    </xf>
    <xf numFmtId="0" fontId="6" fillId="0" borderId="0" xfId="323" applyFont="1" applyBorder="1" applyAlignment="1">
      <alignment horizontal="center" wrapText="1"/>
    </xf>
    <xf numFmtId="49" fontId="5" fillId="0" borderId="0" xfId="323" applyNumberFormat="1" applyFont="1" applyAlignment="1">
      <alignment horizontal="center"/>
    </xf>
    <xf numFmtId="0" fontId="5" fillId="0" borderId="0" xfId="323" applyFont="1" applyAlignment="1">
      <alignment horizontal="center"/>
    </xf>
    <xf numFmtId="0" fontId="6" fillId="0" borderId="0" xfId="323" applyFont="1" applyAlignment="1">
      <alignment horizontal="center" wrapText="1"/>
    </xf>
    <xf numFmtId="0" fontId="4" fillId="0" borderId="0" xfId="323" applyFont="1" applyBorder="1" applyAlignment="1">
      <alignment horizontal="center" wrapText="1"/>
    </xf>
    <xf numFmtId="49" fontId="4" fillId="0" borderId="0" xfId="323" applyNumberFormat="1" applyFont="1" applyAlignment="1">
      <alignment horizontal="center"/>
    </xf>
  </cellXfs>
  <cellStyles count="466">
    <cellStyle name="20% - Énfasis1" xfId="1" builtinId="30" customBuiltin="1"/>
    <cellStyle name="20% - Énfasis1 2" xfId="2"/>
    <cellStyle name="20% - Énfasis1 2 2" xfId="3"/>
    <cellStyle name="20% - Énfasis1 2 2 2" xfId="4"/>
    <cellStyle name="20% - Énfasis1 2 2 2 2" xfId="5"/>
    <cellStyle name="20% - Énfasis1 2 3" xfId="6"/>
    <cellStyle name="20% - Énfasis1 3" xfId="7"/>
    <cellStyle name="20% - Énfasis1 3 2" xfId="8"/>
    <cellStyle name="20% - Énfasis2" xfId="9" builtinId="34" customBuiltin="1"/>
    <cellStyle name="20% - Énfasis2 2" xfId="10"/>
    <cellStyle name="20% - Énfasis2 2 2" xfId="11"/>
    <cellStyle name="20% - Énfasis2 2 2 2" xfId="12"/>
    <cellStyle name="20% - Énfasis2 2 2 2 2" xfId="13"/>
    <cellStyle name="20% - Énfasis2 2 3" xfId="14"/>
    <cellStyle name="20% - Énfasis2 3" xfId="15"/>
    <cellStyle name="20% - Énfasis2 3 2" xfId="16"/>
    <cellStyle name="20% - Énfasis3" xfId="17" builtinId="38" customBuiltin="1"/>
    <cellStyle name="20% - Énfasis3 2" xfId="18"/>
    <cellStyle name="20% - Énfasis3 2 2" xfId="19"/>
    <cellStyle name="20% - Énfasis3 2 2 2" xfId="20"/>
    <cellStyle name="20% - Énfasis3 2 2 2 2" xfId="21"/>
    <cellStyle name="20% - Énfasis3 2 3" xfId="22"/>
    <cellStyle name="20% - Énfasis3 3" xfId="23"/>
    <cellStyle name="20% - Énfasis3 3 2" xfId="24"/>
    <cellStyle name="20% - Énfasis4" xfId="25" builtinId="42" customBuiltin="1"/>
    <cellStyle name="20% - Énfasis4 2" xfId="26"/>
    <cellStyle name="20% - Énfasis4 2 2" xfId="27"/>
    <cellStyle name="20% - Énfasis4 2 2 2" xfId="28"/>
    <cellStyle name="20% - Énfasis4 2 2 2 2" xfId="29"/>
    <cellStyle name="20% - Énfasis4 2 3" xfId="30"/>
    <cellStyle name="20% - Énfasis4 3" xfId="31"/>
    <cellStyle name="20% - Énfasis4 3 2" xfId="32"/>
    <cellStyle name="20% - Énfasis5" xfId="33" builtinId="46" customBuiltin="1"/>
    <cellStyle name="20% - Énfasis5 2" xfId="34"/>
    <cellStyle name="20% - Énfasis5 2 2" xfId="35"/>
    <cellStyle name="20% - Énfasis5 2 2 2" xfId="36"/>
    <cellStyle name="20% - Énfasis5 2 2 2 2" xfId="37"/>
    <cellStyle name="20% - Énfasis5 2 3" xfId="38"/>
    <cellStyle name="20% - Énfasis5 3" xfId="39"/>
    <cellStyle name="20% - Énfasis5 3 2" xfId="40"/>
    <cellStyle name="20% - Énfasis6" xfId="41" builtinId="50" customBuiltin="1"/>
    <cellStyle name="20% - Énfasis6 2" xfId="42"/>
    <cellStyle name="20% - Énfasis6 2 2" xfId="43"/>
    <cellStyle name="20% - Énfasis6 2 2 2" xfId="44"/>
    <cellStyle name="20% - Énfasis6 2 2 2 2" xfId="45"/>
    <cellStyle name="20% - Énfasis6 2 3" xfId="46"/>
    <cellStyle name="20% - Énfasis6 3" xfId="47"/>
    <cellStyle name="20% - Énfasis6 3 2" xfId="48"/>
    <cellStyle name="40% - Énfasis1" xfId="49" builtinId="31" customBuiltin="1"/>
    <cellStyle name="40% - Énfasis1 2" xfId="50"/>
    <cellStyle name="40% - Énfasis1 2 2" xfId="51"/>
    <cellStyle name="40% - Énfasis1 2 2 2" xfId="52"/>
    <cellStyle name="40% - Énfasis1 2 2 2 2" xfId="53"/>
    <cellStyle name="40% - Énfasis1 2 3" xfId="54"/>
    <cellStyle name="40% - Énfasis1 3" xfId="55"/>
    <cellStyle name="40% - Énfasis1 3 2" xfId="56"/>
    <cellStyle name="40% - Énfasis2" xfId="57" builtinId="35" customBuiltin="1"/>
    <cellStyle name="40% - Énfasis2 2" xfId="58"/>
    <cellStyle name="40% - Énfasis2 2 2" xfId="59"/>
    <cellStyle name="40% - Énfasis2 2 2 2" xfId="60"/>
    <cellStyle name="40% - Énfasis2 2 2 2 2" xfId="61"/>
    <cellStyle name="40% - Énfasis2 2 3" xfId="62"/>
    <cellStyle name="40% - Énfasis2 3" xfId="63"/>
    <cellStyle name="40% - Énfasis2 3 2" xfId="64"/>
    <cellStyle name="40% - Énfasis3" xfId="65" builtinId="39" customBuiltin="1"/>
    <cellStyle name="40% - Énfasis3 2" xfId="66"/>
    <cellStyle name="40% - Énfasis3 2 2" xfId="67"/>
    <cellStyle name="40% - Énfasis3 2 2 2" xfId="68"/>
    <cellStyle name="40% - Énfasis3 2 2 2 2" xfId="69"/>
    <cellStyle name="40% - Énfasis3 2 3" xfId="70"/>
    <cellStyle name="40% - Énfasis3 3" xfId="71"/>
    <cellStyle name="40% - Énfasis3 3 2" xfId="72"/>
    <cellStyle name="40% - Énfasis4" xfId="73" builtinId="43" customBuiltin="1"/>
    <cellStyle name="40% - Énfasis4 2" xfId="74"/>
    <cellStyle name="40% - Énfasis4 2 2" xfId="75"/>
    <cellStyle name="40% - Énfasis4 2 2 2" xfId="76"/>
    <cellStyle name="40% - Énfasis4 2 2 2 2" xfId="77"/>
    <cellStyle name="40% - Énfasis4 2 3" xfId="78"/>
    <cellStyle name="40% - Énfasis4 3" xfId="79"/>
    <cellStyle name="40% - Énfasis4 3 2" xfId="80"/>
    <cellStyle name="40% - Énfasis5" xfId="81" builtinId="47" customBuiltin="1"/>
    <cellStyle name="40% - Énfasis5 2" xfId="82"/>
    <cellStyle name="40% - Énfasis5 2 2" xfId="83"/>
    <cellStyle name="40% - Énfasis5 2 2 2" xfId="84"/>
    <cellStyle name="40% - Énfasis5 2 2 2 2" xfId="85"/>
    <cellStyle name="40% - Énfasis5 2 3" xfId="86"/>
    <cellStyle name="40% - Énfasis5 3" xfId="87"/>
    <cellStyle name="40% - Énfasis5 3 2" xfId="88"/>
    <cellStyle name="40% - Énfasis6" xfId="89" builtinId="51" customBuiltin="1"/>
    <cellStyle name="40% - Énfasis6 2" xfId="90"/>
    <cellStyle name="40% - Énfasis6 2 2" xfId="91"/>
    <cellStyle name="40% - Énfasis6 2 2 2" xfId="92"/>
    <cellStyle name="40% - Énfasis6 2 2 2 2" xfId="93"/>
    <cellStyle name="40% - Énfasis6 2 3" xfId="94"/>
    <cellStyle name="40% - Énfasis6 3" xfId="95"/>
    <cellStyle name="40% - Énfasis6 3 2" xfId="96"/>
    <cellStyle name="60% - Énfasis1" xfId="97" builtinId="32" customBuiltin="1"/>
    <cellStyle name="60% - Énfasis1 2" xfId="98"/>
    <cellStyle name="60% - Énfasis1 2 2" xfId="99"/>
    <cellStyle name="60% - Énfasis1 2 2 2" xfId="100"/>
    <cellStyle name="60% - Énfasis1 2 2 2 2" xfId="101"/>
    <cellStyle name="60% - Énfasis1 2 3" xfId="102"/>
    <cellStyle name="60% - Énfasis1 3" xfId="103"/>
    <cellStyle name="60% - Énfasis1 3 2" xfId="104"/>
    <cellStyle name="60% - Énfasis2" xfId="105" builtinId="36" customBuiltin="1"/>
    <cellStyle name="60% - Énfasis2 2" xfId="106"/>
    <cellStyle name="60% - Énfasis2 2 2" xfId="107"/>
    <cellStyle name="60% - Énfasis2 2 2 2" xfId="108"/>
    <cellStyle name="60% - Énfasis2 2 2 2 2" xfId="109"/>
    <cellStyle name="60% - Énfasis2 2 3" xfId="110"/>
    <cellStyle name="60% - Énfasis2 3" xfId="111"/>
    <cellStyle name="60% - Énfasis2 3 2" xfId="112"/>
    <cellStyle name="60% - Énfasis3" xfId="113" builtinId="40" customBuiltin="1"/>
    <cellStyle name="60% - Énfasis3 2" xfId="114"/>
    <cellStyle name="60% - Énfasis3 2 2" xfId="115"/>
    <cellStyle name="60% - Énfasis3 2 2 2" xfId="116"/>
    <cellStyle name="60% - Énfasis3 2 2 2 2" xfId="117"/>
    <cellStyle name="60% - Énfasis3 2 3" xfId="118"/>
    <cellStyle name="60% - Énfasis3 3" xfId="119"/>
    <cellStyle name="60% - Énfasis3 3 2" xfId="120"/>
    <cellStyle name="60% - Énfasis4" xfId="121" builtinId="44" customBuiltin="1"/>
    <cellStyle name="60% - Énfasis4 2" xfId="122"/>
    <cellStyle name="60% - Énfasis4 2 2" xfId="123"/>
    <cellStyle name="60% - Énfasis4 2 2 2" xfId="124"/>
    <cellStyle name="60% - Énfasis4 2 2 2 2" xfId="125"/>
    <cellStyle name="60% - Énfasis4 2 3" xfId="126"/>
    <cellStyle name="60% - Énfasis4 3" xfId="127"/>
    <cellStyle name="60% - Énfasis4 3 2" xfId="128"/>
    <cellStyle name="60% - Énfasis5" xfId="129" builtinId="48" customBuiltin="1"/>
    <cellStyle name="60% - Énfasis5 2" xfId="130"/>
    <cellStyle name="60% - Énfasis5 2 2" xfId="131"/>
    <cellStyle name="60% - Énfasis5 2 2 2" xfId="132"/>
    <cellStyle name="60% - Énfasis5 2 2 2 2" xfId="133"/>
    <cellStyle name="60% - Énfasis5 2 3" xfId="134"/>
    <cellStyle name="60% - Énfasis5 3" xfId="135"/>
    <cellStyle name="60% - Énfasis5 3 2" xfId="136"/>
    <cellStyle name="60% - Énfasis6" xfId="137" builtinId="52" customBuiltin="1"/>
    <cellStyle name="60% - Énfasis6 2" xfId="138"/>
    <cellStyle name="60% - Énfasis6 2 2" xfId="139"/>
    <cellStyle name="60% - Énfasis6 2 2 2" xfId="140"/>
    <cellStyle name="60% - Énfasis6 2 2 2 2" xfId="141"/>
    <cellStyle name="60% - Énfasis6 2 3" xfId="142"/>
    <cellStyle name="60% - Énfasis6 3" xfId="143"/>
    <cellStyle name="60% - Énfasis6 3 2" xfId="144"/>
    <cellStyle name="Buena" xfId="145" builtinId="26" customBuiltin="1"/>
    <cellStyle name="Buena 2" xfId="146"/>
    <cellStyle name="Buena 2 2" xfId="147"/>
    <cellStyle name="Buena 2 2 2" xfId="148"/>
    <cellStyle name="Buena 2 2 2 2" xfId="149"/>
    <cellStyle name="Buena 2 3" xfId="150"/>
    <cellStyle name="Buena 3" xfId="151"/>
    <cellStyle name="Buena 3 2" xfId="152"/>
    <cellStyle name="Cálculo" xfId="153" builtinId="22" customBuiltin="1"/>
    <cellStyle name="Cálculo 2" xfId="154"/>
    <cellStyle name="Cálculo 2 2" xfId="155"/>
    <cellStyle name="Cálculo 2 2 2" xfId="156"/>
    <cellStyle name="Cálculo 2 2 2 2" xfId="157"/>
    <cellStyle name="Cálculo 2 3" xfId="158"/>
    <cellStyle name="Cálculo 3" xfId="159"/>
    <cellStyle name="Cálculo 3 2" xfId="160"/>
    <cellStyle name="Celda de comprobación" xfId="161" builtinId="23" customBuiltin="1"/>
    <cellStyle name="Celda de comprobación 2" xfId="162"/>
    <cellStyle name="Celda de comprobación 2 2" xfId="163"/>
    <cellStyle name="Celda de comprobación 2 2 2" xfId="164"/>
    <cellStyle name="Celda de comprobación 2 2 2 2" xfId="165"/>
    <cellStyle name="Celda de comprobación 2 3" xfId="166"/>
    <cellStyle name="Celda de comprobación 3" xfId="167"/>
    <cellStyle name="Celda de comprobación 3 2" xfId="168"/>
    <cellStyle name="Celda vinculada" xfId="169" builtinId="24" customBuiltin="1"/>
    <cellStyle name="Celda vinculada 2" xfId="170"/>
    <cellStyle name="Celda vinculada 2 2" xfId="171"/>
    <cellStyle name="Celda vinculada 2 2 2" xfId="172"/>
    <cellStyle name="Celda vinculada 2 2 2 2" xfId="173"/>
    <cellStyle name="Celda vinculada 2 3" xfId="174"/>
    <cellStyle name="Celda vinculada 3" xfId="175"/>
    <cellStyle name="Celda vinculada 3 2" xfId="176"/>
    <cellStyle name="Encabezado 1" xfId="427" builtinId="16" customBuiltin="1"/>
    <cellStyle name="Encabezado 4" xfId="177" builtinId="19" customBuiltin="1"/>
    <cellStyle name="Encabezado 4 2" xfId="178"/>
    <cellStyle name="Encabezado 4 2 2" xfId="179"/>
    <cellStyle name="Encabezado 4 2 2 2" xfId="180"/>
    <cellStyle name="Encabezado 4 2 2 2 2" xfId="181"/>
    <cellStyle name="Encabezado 4 2 3" xfId="182"/>
    <cellStyle name="Encabezado 4 3" xfId="183"/>
    <cellStyle name="Encabezado 4 3 2" xfId="184"/>
    <cellStyle name="Énfasis1" xfId="185" builtinId="29" customBuiltin="1"/>
    <cellStyle name="Énfasis1 2" xfId="186"/>
    <cellStyle name="Énfasis1 2 2" xfId="187"/>
    <cellStyle name="Énfasis1 2 2 2" xfId="188"/>
    <cellStyle name="Énfasis1 2 2 2 2" xfId="189"/>
    <cellStyle name="Énfasis1 2 3" xfId="190"/>
    <cellStyle name="Énfasis1 3" xfId="191"/>
    <cellStyle name="Énfasis1 3 2" xfId="192"/>
    <cellStyle name="Énfasis2" xfId="193" builtinId="33" customBuiltin="1"/>
    <cellStyle name="Énfasis2 2" xfId="194"/>
    <cellStyle name="Énfasis2 2 2" xfId="195"/>
    <cellStyle name="Énfasis2 2 2 2" xfId="196"/>
    <cellStyle name="Énfasis2 2 2 2 2" xfId="197"/>
    <cellStyle name="Énfasis2 2 3" xfId="198"/>
    <cellStyle name="Énfasis2 3" xfId="199"/>
    <cellStyle name="Énfasis2 3 2" xfId="200"/>
    <cellStyle name="Énfasis3" xfId="201" builtinId="37" customBuiltin="1"/>
    <cellStyle name="Énfasis3 2" xfId="202"/>
    <cellStyle name="Énfasis3 2 2" xfId="203"/>
    <cellStyle name="Énfasis3 2 2 2" xfId="204"/>
    <cellStyle name="Énfasis3 2 2 2 2" xfId="205"/>
    <cellStyle name="Énfasis3 2 3" xfId="206"/>
    <cellStyle name="Énfasis3 3" xfId="207"/>
    <cellStyle name="Énfasis3 3 2" xfId="208"/>
    <cellStyle name="Énfasis4" xfId="209" builtinId="41" customBuiltin="1"/>
    <cellStyle name="Énfasis4 2" xfId="210"/>
    <cellStyle name="Énfasis4 2 2" xfId="211"/>
    <cellStyle name="Énfasis4 2 2 2" xfId="212"/>
    <cellStyle name="Énfasis4 2 2 2 2" xfId="213"/>
    <cellStyle name="Énfasis4 2 3" xfId="214"/>
    <cellStyle name="Énfasis4 3" xfId="215"/>
    <cellStyle name="Énfasis4 3 2" xfId="216"/>
    <cellStyle name="Énfasis5" xfId="217" builtinId="45" customBuiltin="1"/>
    <cellStyle name="Énfasis5 2" xfId="218"/>
    <cellStyle name="Énfasis5 2 2" xfId="219"/>
    <cellStyle name="Énfasis5 2 2 2" xfId="220"/>
    <cellStyle name="Énfasis5 2 2 2 2" xfId="221"/>
    <cellStyle name="Énfasis5 2 3" xfId="222"/>
    <cellStyle name="Énfasis5 3" xfId="223"/>
    <cellStyle name="Énfasis5 3 2" xfId="224"/>
    <cellStyle name="Énfasis6" xfId="225" builtinId="49" customBuiltin="1"/>
    <cellStyle name="Énfasis6 2" xfId="226"/>
    <cellStyle name="Énfasis6 2 2" xfId="227"/>
    <cellStyle name="Énfasis6 2 2 2" xfId="228"/>
    <cellStyle name="Énfasis6 2 2 2 2" xfId="229"/>
    <cellStyle name="Énfasis6 2 3" xfId="230"/>
    <cellStyle name="Énfasis6 3" xfId="231"/>
    <cellStyle name="Énfasis6 3 2" xfId="232"/>
    <cellStyle name="Entrada" xfId="233" builtinId="20" customBuiltin="1"/>
    <cellStyle name="Entrada 2" xfId="234"/>
    <cellStyle name="Entrada 2 2" xfId="235"/>
    <cellStyle name="Entrada 2 2 2" xfId="236"/>
    <cellStyle name="Entrada 2 2 2 2" xfId="237"/>
    <cellStyle name="Entrada 2 3" xfId="238"/>
    <cellStyle name="Entrada 3" xfId="239"/>
    <cellStyle name="Entrada 3 2" xfId="240"/>
    <cellStyle name="Euro" xfId="241"/>
    <cellStyle name="Euro 2" xfId="242"/>
    <cellStyle name="Euro 2 2" xfId="243"/>
    <cellStyle name="Incorrecto" xfId="244" builtinId="27" customBuiltin="1"/>
    <cellStyle name="Incorrecto 2" xfId="245"/>
    <cellStyle name="Incorrecto 2 2" xfId="246"/>
    <cellStyle name="Incorrecto 2 2 2" xfId="247"/>
    <cellStyle name="Incorrecto 2 2 2 2" xfId="248"/>
    <cellStyle name="Incorrecto 2 3" xfId="249"/>
    <cellStyle name="Incorrecto 3" xfId="250"/>
    <cellStyle name="Incorrecto 3 2" xfId="251"/>
    <cellStyle name="Millares 10" xfId="252"/>
    <cellStyle name="Millares 11" xfId="253"/>
    <cellStyle name="Millares 12" xfId="254"/>
    <cellStyle name="Millares 13" xfId="255"/>
    <cellStyle name="Millares 14" xfId="256"/>
    <cellStyle name="Millares 15" xfId="257"/>
    <cellStyle name="Millares 16" xfId="258"/>
    <cellStyle name="Millares 16 2" xfId="259"/>
    <cellStyle name="Millares 17" xfId="260"/>
    <cellStyle name="Millares 18" xfId="261"/>
    <cellStyle name="Millares 19" xfId="262"/>
    <cellStyle name="Millares 2" xfId="263"/>
    <cellStyle name="Millares 2 2" xfId="264"/>
    <cellStyle name="Millares 3" xfId="265"/>
    <cellStyle name="Millares 4" xfId="266"/>
    <cellStyle name="Millares 5" xfId="267"/>
    <cellStyle name="Millares 6" xfId="268"/>
    <cellStyle name="Millares 7" xfId="269"/>
    <cellStyle name="Millares 8" xfId="270"/>
    <cellStyle name="Millares 9" xfId="271"/>
    <cellStyle name="Moneda 2" xfId="272"/>
    <cellStyle name="Moneda 3" xfId="273"/>
    <cellStyle name="Moneda 4" xfId="274"/>
    <cellStyle name="Moneda 5" xfId="275"/>
    <cellStyle name="Neutral" xfId="276" builtinId="28" customBuiltin="1"/>
    <cellStyle name="Neutral 2" xfId="277"/>
    <cellStyle name="Neutral 2 2" xfId="278"/>
    <cellStyle name="Neutral 2 2 2" xfId="279"/>
    <cellStyle name="Neutral 2 2 2 2" xfId="280"/>
    <cellStyle name="Neutral 2 3" xfId="281"/>
    <cellStyle name="Neutral 3" xfId="282"/>
    <cellStyle name="Neutral 3 2" xfId="283"/>
    <cellStyle name="Normal" xfId="0" builtinId="0"/>
    <cellStyle name="Normal 10" xfId="284"/>
    <cellStyle name="Normal 11" xfId="285"/>
    <cellStyle name="Normal 12" xfId="286"/>
    <cellStyle name="Normal 13" xfId="287"/>
    <cellStyle name="Normal 14" xfId="288"/>
    <cellStyle name="Normal 14 2" xfId="289"/>
    <cellStyle name="Normal 15" xfId="290"/>
    <cellStyle name="Normal 16" xfId="291"/>
    <cellStyle name="Normal 16 2" xfId="292"/>
    <cellStyle name="Normal 17" xfId="293"/>
    <cellStyle name="Normal 18" xfId="294"/>
    <cellStyle name="Normal 19" xfId="295"/>
    <cellStyle name="Normal 2" xfId="296"/>
    <cellStyle name="Normal 2 2" xfId="297"/>
    <cellStyle name="Normal 2 3" xfId="298"/>
    <cellStyle name="Normal 2 4" xfId="299"/>
    <cellStyle name="Normal 2 5" xfId="300"/>
    <cellStyle name="Normal 2 6" xfId="301"/>
    <cellStyle name="Normal 2 7" xfId="302"/>
    <cellStyle name="Normal 2 8" xfId="303"/>
    <cellStyle name="Normal 20" xfId="304"/>
    <cellStyle name="Normal 21" xfId="305"/>
    <cellStyle name="Normal 22" xfId="306"/>
    <cellStyle name="Normal 23" xfId="307"/>
    <cellStyle name="Normal 24" xfId="308"/>
    <cellStyle name="Normal 25" xfId="309"/>
    <cellStyle name="Normal 26" xfId="310"/>
    <cellStyle name="Normal 27" xfId="311"/>
    <cellStyle name="Normal 27 2" xfId="312"/>
    <cellStyle name="Normal 28" xfId="313"/>
    <cellStyle name="Normal 28 2" xfId="314"/>
    <cellStyle name="Normal 29" xfId="315"/>
    <cellStyle name="Normal 3" xfId="316"/>
    <cellStyle name="Normal 3 2" xfId="317"/>
    <cellStyle name="Normal 3 3" xfId="318"/>
    <cellStyle name="Normal 3 4" xfId="319"/>
    <cellStyle name="Normal 3 5" xfId="320"/>
    <cellStyle name="Normal 30" xfId="321"/>
    <cellStyle name="Normal 31" xfId="322"/>
    <cellStyle name="Normal 32" xfId="323"/>
    <cellStyle name="Normal 4" xfId="324"/>
    <cellStyle name="Normal 5" xfId="325"/>
    <cellStyle name="Normal 6" xfId="326"/>
    <cellStyle name="Normal 7" xfId="327"/>
    <cellStyle name="Normal 8" xfId="328"/>
    <cellStyle name="Normal 9" xfId="329"/>
    <cellStyle name="Notas" xfId="330" builtinId="10" customBuiltin="1"/>
    <cellStyle name="Notas 10" xfId="331"/>
    <cellStyle name="Notas 10 2" xfId="332"/>
    <cellStyle name="Notas 11" xfId="333"/>
    <cellStyle name="Notas 11 2" xfId="334"/>
    <cellStyle name="Notas 12" xfId="335"/>
    <cellStyle name="Notas 12 2" xfId="336"/>
    <cellStyle name="Notas 13" xfId="337"/>
    <cellStyle name="Notas 13 2" xfId="338"/>
    <cellStyle name="Notas 14" xfId="339"/>
    <cellStyle name="Notas 14 2" xfId="340"/>
    <cellStyle name="Notas 15" xfId="341"/>
    <cellStyle name="Notas 15 2" xfId="342"/>
    <cellStyle name="Notas 16" xfId="343"/>
    <cellStyle name="Notas 16 2" xfId="344"/>
    <cellStyle name="Notas 17" xfId="345"/>
    <cellStyle name="Notas 17 2" xfId="346"/>
    <cellStyle name="Notas 18" xfId="347"/>
    <cellStyle name="Notas 18 2" xfId="348"/>
    <cellStyle name="Notas 19" xfId="349"/>
    <cellStyle name="Notas 19 2" xfId="350"/>
    <cellStyle name="Notas 2" xfId="351"/>
    <cellStyle name="Notas 2 2" xfId="352"/>
    <cellStyle name="Notas 2 2 2" xfId="353"/>
    <cellStyle name="Notas 2 2 2 2" xfId="354"/>
    <cellStyle name="Notas 2 3" xfId="355"/>
    <cellStyle name="Notas 20" xfId="356"/>
    <cellStyle name="Notas 20 2" xfId="357"/>
    <cellStyle name="Notas 21" xfId="358"/>
    <cellStyle name="Notas 21 2" xfId="359"/>
    <cellStyle name="Notas 22" xfId="360"/>
    <cellStyle name="Notas 22 2" xfId="361"/>
    <cellStyle name="Notas 23" xfId="362"/>
    <cellStyle name="Notas 23 2" xfId="363"/>
    <cellStyle name="Notas 24" xfId="364"/>
    <cellStyle name="Notas 24 2" xfId="365"/>
    <cellStyle name="Notas 25" xfId="366"/>
    <cellStyle name="Notas 25 2" xfId="367"/>
    <cellStyle name="Notas 26" xfId="368"/>
    <cellStyle name="Notas 26 2" xfId="369"/>
    <cellStyle name="Notas 27" xfId="370"/>
    <cellStyle name="Notas 27 2" xfId="371"/>
    <cellStyle name="Notas 28" xfId="372"/>
    <cellStyle name="Notas 28 2" xfId="373"/>
    <cellStyle name="Notas 29" xfId="374"/>
    <cellStyle name="Notas 29 2" xfId="375"/>
    <cellStyle name="Notas 3" xfId="376"/>
    <cellStyle name="Notas 3 2" xfId="377"/>
    <cellStyle name="Notas 30" xfId="378"/>
    <cellStyle name="Notas 30 2" xfId="379"/>
    <cellStyle name="Notas 31" xfId="380"/>
    <cellStyle name="Notas 32" xfId="381"/>
    <cellStyle name="Notas 4" xfId="382"/>
    <cellStyle name="Notas 4 2" xfId="383"/>
    <cellStyle name="Notas 5" xfId="384"/>
    <cellStyle name="Notas 5 2" xfId="385"/>
    <cellStyle name="Notas 6" xfId="386"/>
    <cellStyle name="Notas 6 2" xfId="387"/>
    <cellStyle name="Notas 7" xfId="388"/>
    <cellStyle name="Notas 7 2" xfId="389"/>
    <cellStyle name="Notas 8" xfId="390"/>
    <cellStyle name="Notas 8 2" xfId="391"/>
    <cellStyle name="Notas 9" xfId="392"/>
    <cellStyle name="Notas 9 2" xfId="393"/>
    <cellStyle name="Porcentual 2" xfId="394"/>
    <cellStyle name="Porcentual 3" xfId="395"/>
    <cellStyle name="Porcentual 4" xfId="396"/>
    <cellStyle name="Porcentual 5" xfId="397"/>
    <cellStyle name="Porcentual 6" xfId="398"/>
    <cellStyle name="Porcentual 7" xfId="399"/>
    <cellStyle name="Porcentual 8" xfId="400"/>
    <cellStyle name="Porcentual 9" xfId="401"/>
    <cellStyle name="Salida" xfId="402" builtinId="21" customBuiltin="1"/>
    <cellStyle name="Salida 2" xfId="403"/>
    <cellStyle name="Salida 2 2" xfId="404"/>
    <cellStyle name="Salida 2 2 2" xfId="405"/>
    <cellStyle name="Salida 2 2 2 2" xfId="406"/>
    <cellStyle name="Salida 2 3" xfId="407"/>
    <cellStyle name="Salida 3" xfId="408"/>
    <cellStyle name="Salida 3 2" xfId="409"/>
    <cellStyle name="Texto de advertencia" xfId="410" builtinId="11" customBuiltin="1"/>
    <cellStyle name="Texto de advertencia 2" xfId="411"/>
    <cellStyle name="Texto de advertencia 2 2" xfId="412"/>
    <cellStyle name="Texto de advertencia 2 2 2" xfId="413"/>
    <cellStyle name="Texto de advertencia 2 2 2 2" xfId="414"/>
    <cellStyle name="Texto de advertencia 2 3" xfId="415"/>
    <cellStyle name="Texto de advertencia 3" xfId="416"/>
    <cellStyle name="Texto de advertencia 3 2" xfId="417"/>
    <cellStyle name="Texto explicativo" xfId="418" builtinId="53" customBuiltin="1"/>
    <cellStyle name="Texto explicativo 2" xfId="419"/>
    <cellStyle name="Texto explicativo 2 2" xfId="420"/>
    <cellStyle name="Texto explicativo 2 2 2" xfId="421"/>
    <cellStyle name="Texto explicativo 2 2 2 2" xfId="422"/>
    <cellStyle name="Texto explicativo 2 3" xfId="423"/>
    <cellStyle name="Texto explicativo 3" xfId="424"/>
    <cellStyle name="Texto explicativo 3 2" xfId="425"/>
    <cellStyle name="Título" xfId="426" builtinId="15" customBuiltin="1"/>
    <cellStyle name="Título 1 2" xfId="428"/>
    <cellStyle name="Título 1 2 2" xfId="429"/>
    <cellStyle name="Título 1 2 2 2" xfId="430"/>
    <cellStyle name="Título 1 2 2 2 2" xfId="431"/>
    <cellStyle name="Título 1 2 3" xfId="432"/>
    <cellStyle name="Título 1 3" xfId="433"/>
    <cellStyle name="Título 1 3 2" xfId="434"/>
    <cellStyle name="Título 2" xfId="435" builtinId="17" customBuiltin="1"/>
    <cellStyle name="Título 2 2" xfId="436"/>
    <cellStyle name="Título 2 2 2" xfId="437"/>
    <cellStyle name="Título 2 2 2 2" xfId="438"/>
    <cellStyle name="Título 2 2 2 2 2" xfId="439"/>
    <cellStyle name="Título 2 2 3" xfId="440"/>
    <cellStyle name="Título 2 3" xfId="441"/>
    <cellStyle name="Título 2 3 2" xfId="442"/>
    <cellStyle name="Título 3" xfId="443" builtinId="18" customBuiltin="1"/>
    <cellStyle name="Título 3 2" xfId="444"/>
    <cellStyle name="Título 3 2 2" xfId="445"/>
    <cellStyle name="Título 3 2 2 2" xfId="446"/>
    <cellStyle name="Título 3 2 2 2 2" xfId="447"/>
    <cellStyle name="Título 3 2 3" xfId="448"/>
    <cellStyle name="Título 3 3" xfId="449"/>
    <cellStyle name="Título 3 3 2" xfId="450"/>
    <cellStyle name="Título 4" xfId="451"/>
    <cellStyle name="Título 4 2" xfId="452"/>
    <cellStyle name="Título 4 2 2" xfId="453"/>
    <cellStyle name="Título 4 2 2 2" xfId="454"/>
    <cellStyle name="Título 4 3" xfId="455"/>
    <cellStyle name="Título 5" xfId="456"/>
    <cellStyle name="Título 5 2" xfId="457"/>
    <cellStyle name="Total" xfId="458" builtinId="25" customBuiltin="1"/>
    <cellStyle name="Total 2" xfId="459"/>
    <cellStyle name="Total 2 2" xfId="460"/>
    <cellStyle name="Total 2 2 2" xfId="461"/>
    <cellStyle name="Total 2 2 2 2" xfId="462"/>
    <cellStyle name="Total 2 3" xfId="463"/>
    <cellStyle name="Total 3" xfId="464"/>
    <cellStyle name="Total 3 2" xfId="46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8193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2152650</xdr:colOff>
      <xdr:row>0</xdr:row>
      <xdr:rowOff>0</xdr:rowOff>
    </xdr:from>
    <xdr:to>
      <xdr:col>2</xdr:col>
      <xdr:colOff>971550</xdr:colOff>
      <xdr:row>3</xdr:row>
      <xdr:rowOff>152400</xdr:rowOff>
    </xdr:to>
    <xdr:pic>
      <xdr:nvPicPr>
        <xdr:cNvPr id="819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18859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9217" name="1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2152650</xdr:colOff>
      <xdr:row>0</xdr:row>
      <xdr:rowOff>0</xdr:rowOff>
    </xdr:from>
    <xdr:to>
      <xdr:col>2</xdr:col>
      <xdr:colOff>971550</xdr:colOff>
      <xdr:row>3</xdr:row>
      <xdr:rowOff>152400</xdr:rowOff>
    </xdr:to>
    <xdr:pic>
      <xdr:nvPicPr>
        <xdr:cNvPr id="9218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14650" y="0"/>
          <a:ext cx="1885950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3073" name="5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2</xdr:col>
      <xdr:colOff>1724025</xdr:colOff>
      <xdr:row>3</xdr:row>
      <xdr:rowOff>104775</xdr:rowOff>
    </xdr:to>
    <xdr:pic>
      <xdr:nvPicPr>
        <xdr:cNvPr id="307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29050" y="0"/>
          <a:ext cx="1724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4097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2447925</xdr:colOff>
      <xdr:row>0</xdr:row>
      <xdr:rowOff>0</xdr:rowOff>
    </xdr:from>
    <xdr:to>
      <xdr:col>2</xdr:col>
      <xdr:colOff>1104900</xdr:colOff>
      <xdr:row>3</xdr:row>
      <xdr:rowOff>104775</xdr:rowOff>
    </xdr:to>
    <xdr:pic>
      <xdr:nvPicPr>
        <xdr:cNvPr id="4098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9925" y="0"/>
          <a:ext cx="1724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5121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2371725</xdr:colOff>
      <xdr:row>0</xdr:row>
      <xdr:rowOff>0</xdr:rowOff>
    </xdr:from>
    <xdr:to>
      <xdr:col>2</xdr:col>
      <xdr:colOff>1028700</xdr:colOff>
      <xdr:row>3</xdr:row>
      <xdr:rowOff>104775</xdr:rowOff>
    </xdr:to>
    <xdr:pic>
      <xdr:nvPicPr>
        <xdr:cNvPr id="5122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33725" y="0"/>
          <a:ext cx="1724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6145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2428875</xdr:colOff>
      <xdr:row>0</xdr:row>
      <xdr:rowOff>0</xdr:rowOff>
    </xdr:from>
    <xdr:to>
      <xdr:col>2</xdr:col>
      <xdr:colOff>1085850</xdr:colOff>
      <xdr:row>3</xdr:row>
      <xdr:rowOff>104775</xdr:rowOff>
    </xdr:to>
    <xdr:pic>
      <xdr:nvPicPr>
        <xdr:cNvPr id="6146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0"/>
          <a:ext cx="1724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2009775</xdr:colOff>
      <xdr:row>3</xdr:row>
      <xdr:rowOff>95250</xdr:rowOff>
    </xdr:to>
    <xdr:pic>
      <xdr:nvPicPr>
        <xdr:cNvPr id="7169" name="3 Imagen" descr="SHCP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0"/>
          <a:ext cx="2009775" cy="581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2438400</xdr:colOff>
      <xdr:row>0</xdr:row>
      <xdr:rowOff>0</xdr:rowOff>
    </xdr:from>
    <xdr:to>
      <xdr:col>2</xdr:col>
      <xdr:colOff>1095375</xdr:colOff>
      <xdr:row>3</xdr:row>
      <xdr:rowOff>104775</xdr:rowOff>
    </xdr:to>
    <xdr:pic>
      <xdr:nvPicPr>
        <xdr:cNvPr id="7170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00400" y="0"/>
          <a:ext cx="1724025" cy="590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agamacosta/Configuraci&#243;n%20local/Archivos%20temporales%20de%20Internet/OLK61/Informe%20trimestral%202008%20al%2031%20MARZO%202009_GL%20(2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"/>
      <sheetName val="Municipio-Agencia"/>
      <sheetName val="Tipo de Credito"/>
      <sheetName val="Genero de Beneficiario"/>
      <sheetName val="Productor"/>
      <sheetName val="Tipo Autorizacion"/>
      <sheetName val="Analitico Garantias Liquidas"/>
      <sheetName val="Analitico Fondo de Garantías Lí"/>
      <sheetName val="Analitico Fondo de Porcicolas"/>
      <sheetName val="Anexo Indicadores 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zoomScaleNormal="100" workbookViewId="0">
      <selection activeCell="A36" sqref="A36:XFD36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34" customWidth="1"/>
    <col min="4" max="4" width="13.85546875" style="1" bestFit="1" customWidth="1"/>
    <col min="5" max="5" width="14.85546875" style="1" bestFit="1" customWidth="1"/>
    <col min="6" max="7" width="13.85546875" style="1" bestFit="1" customWidth="1"/>
    <col min="8" max="16384" width="11.42578125" style="1"/>
  </cols>
  <sheetData>
    <row r="1" spans="1:5" x14ac:dyDescent="0.2">
      <c r="A1" s="3"/>
      <c r="B1" s="2"/>
      <c r="C1" s="61"/>
    </row>
    <row r="2" spans="1:5" x14ac:dyDescent="0.2">
      <c r="A2" s="3"/>
      <c r="B2" s="2"/>
      <c r="C2" s="61"/>
    </row>
    <row r="3" spans="1:5" x14ac:dyDescent="0.2">
      <c r="A3" s="3"/>
      <c r="B3" s="4"/>
      <c r="C3" s="60"/>
    </row>
    <row r="4" spans="1:5" x14ac:dyDescent="0.2">
      <c r="A4" s="59"/>
      <c r="B4" s="58"/>
      <c r="C4" s="57"/>
      <c r="D4" s="9"/>
    </row>
    <row r="5" spans="1:5" x14ac:dyDescent="0.2">
      <c r="A5" s="3"/>
      <c r="B5" s="65" t="s">
        <v>85</v>
      </c>
      <c r="C5" s="65"/>
    </row>
    <row r="6" spans="1:5" x14ac:dyDescent="0.2">
      <c r="A6" s="3"/>
      <c r="B6" s="66"/>
      <c r="C6" s="66"/>
    </row>
    <row r="7" spans="1:5" x14ac:dyDescent="0.2">
      <c r="A7" s="3"/>
      <c r="B7" s="56"/>
      <c r="C7" s="56"/>
    </row>
    <row r="8" spans="1:5" ht="12.75" customHeight="1" x14ac:dyDescent="0.2">
      <c r="A8" s="3"/>
      <c r="B8" s="67" t="s">
        <v>130</v>
      </c>
      <c r="C8" s="67"/>
    </row>
    <row r="9" spans="1:5" x14ac:dyDescent="0.2">
      <c r="A9" s="3"/>
      <c r="B9" s="67"/>
      <c r="C9" s="67"/>
    </row>
    <row r="10" spans="1:5" x14ac:dyDescent="0.2">
      <c r="A10" s="3"/>
      <c r="B10" s="63"/>
      <c r="C10" s="63"/>
    </row>
    <row r="11" spans="1:5" x14ac:dyDescent="0.2">
      <c r="A11" s="3"/>
      <c r="B11" s="68" t="s">
        <v>132</v>
      </c>
      <c r="C11" s="68"/>
    </row>
    <row r="12" spans="1:5" ht="13.5" thickBot="1" x14ac:dyDescent="0.25">
      <c r="A12" s="3"/>
      <c r="B12" s="69"/>
      <c r="C12" s="69"/>
    </row>
    <row r="13" spans="1:5" ht="13.5" thickBot="1" x14ac:dyDescent="0.25">
      <c r="B13" s="55" t="s">
        <v>0</v>
      </c>
      <c r="C13" s="54" t="s">
        <v>15</v>
      </c>
      <c r="D13" s="2"/>
    </row>
    <row r="14" spans="1:5" ht="13.5" thickBot="1" x14ac:dyDescent="0.25">
      <c r="B14" s="40" t="s">
        <v>4</v>
      </c>
      <c r="C14" s="46">
        <f>+C15</f>
        <v>160000</v>
      </c>
    </row>
    <row r="15" spans="1:5" x14ac:dyDescent="0.2">
      <c r="B15" s="48" t="s">
        <v>22</v>
      </c>
      <c r="C15" s="20">
        <f>SUM(C16:C16)</f>
        <v>160000</v>
      </c>
    </row>
    <row r="16" spans="1:5" ht="13.5" thickBot="1" x14ac:dyDescent="0.25">
      <c r="B16" s="47" t="s">
        <v>24</v>
      </c>
      <c r="C16" s="22">
        <v>160000</v>
      </c>
      <c r="E16" s="39"/>
    </row>
    <row r="17" spans="2:7" ht="13.5" thickBot="1" x14ac:dyDescent="0.25">
      <c r="B17" s="53" t="s">
        <v>6</v>
      </c>
      <c r="C17" s="46">
        <f>+C18+C21</f>
        <v>561115.19999999984</v>
      </c>
    </row>
    <row r="18" spans="2:7" x14ac:dyDescent="0.2">
      <c r="B18" s="48" t="s">
        <v>64</v>
      </c>
      <c r="C18" s="20">
        <f>SUM(C19:C20)</f>
        <v>537115.19999999984</v>
      </c>
    </row>
    <row r="19" spans="2:7" x14ac:dyDescent="0.2">
      <c r="B19" s="47" t="s">
        <v>99</v>
      </c>
      <c r="C19" s="22">
        <v>514195.19999999984</v>
      </c>
      <c r="E19" s="39"/>
      <c r="F19" s="34"/>
      <c r="G19" s="34"/>
    </row>
    <row r="20" spans="2:7" x14ac:dyDescent="0.2">
      <c r="B20" s="47" t="s">
        <v>64</v>
      </c>
      <c r="C20" s="22">
        <v>22920</v>
      </c>
      <c r="E20" s="39"/>
    </row>
    <row r="21" spans="2:7" x14ac:dyDescent="0.2">
      <c r="B21" s="48" t="s">
        <v>3</v>
      </c>
      <c r="C21" s="20">
        <f>SUM(C22:C22)</f>
        <v>24000</v>
      </c>
    </row>
    <row r="22" spans="2:7" ht="13.5" thickBot="1" x14ac:dyDescent="0.25">
      <c r="B22" s="47" t="s">
        <v>3</v>
      </c>
      <c r="C22" s="22">
        <v>24000</v>
      </c>
      <c r="E22" s="39"/>
    </row>
    <row r="23" spans="2:7" ht="13.5" thickBot="1" x14ac:dyDescent="0.25">
      <c r="B23" s="53" t="s">
        <v>9</v>
      </c>
      <c r="C23" s="46">
        <f>+C24+C26</f>
        <v>90000</v>
      </c>
    </row>
    <row r="24" spans="2:7" x14ac:dyDescent="0.2">
      <c r="B24" s="48" t="s">
        <v>71</v>
      </c>
      <c r="C24" s="20">
        <f>SUM(C25)</f>
        <v>60000</v>
      </c>
    </row>
    <row r="25" spans="2:7" x14ac:dyDescent="0.2">
      <c r="B25" s="47" t="s">
        <v>72</v>
      </c>
      <c r="C25" s="22">
        <v>60000</v>
      </c>
      <c r="E25" s="39"/>
    </row>
    <row r="26" spans="2:7" x14ac:dyDescent="0.2">
      <c r="B26" s="48" t="s">
        <v>12</v>
      </c>
      <c r="C26" s="20">
        <f>SUM(C27:C27)</f>
        <v>30000</v>
      </c>
    </row>
    <row r="27" spans="2:7" ht="13.5" thickBot="1" x14ac:dyDescent="0.25">
      <c r="B27" s="47" t="s">
        <v>103</v>
      </c>
      <c r="C27" s="22">
        <v>30000</v>
      </c>
      <c r="E27" s="39"/>
    </row>
    <row r="28" spans="2:7" ht="13.5" thickBot="1" x14ac:dyDescent="0.25">
      <c r="B28" s="40" t="s">
        <v>13</v>
      </c>
      <c r="C28" s="46">
        <f>+C29+C32</f>
        <v>128271.57999999999</v>
      </c>
    </row>
    <row r="29" spans="2:7" x14ac:dyDescent="0.2">
      <c r="B29" s="43" t="s">
        <v>14</v>
      </c>
      <c r="C29" s="20">
        <f>SUM(C30:C31)</f>
        <v>121169.9</v>
      </c>
    </row>
    <row r="30" spans="2:7" x14ac:dyDescent="0.2">
      <c r="B30" s="44" t="s">
        <v>16</v>
      </c>
      <c r="C30" s="22">
        <v>10000</v>
      </c>
      <c r="E30" s="39"/>
    </row>
    <row r="31" spans="2:7" x14ac:dyDescent="0.2">
      <c r="B31" s="44" t="s">
        <v>31</v>
      </c>
      <c r="C31" s="22">
        <v>111169.9</v>
      </c>
      <c r="E31" s="39"/>
    </row>
    <row r="32" spans="2:7" x14ac:dyDescent="0.2">
      <c r="B32" s="43" t="s">
        <v>32</v>
      </c>
      <c r="C32" s="20">
        <f>SUM(C33)</f>
        <v>7101.68</v>
      </c>
      <c r="F32" s="34"/>
      <c r="G32" s="34"/>
    </row>
    <row r="33" spans="2:7" ht="14.25" customHeight="1" thickBot="1" x14ac:dyDescent="0.25">
      <c r="B33" s="42" t="s">
        <v>33</v>
      </c>
      <c r="C33" s="41">
        <v>7101.68</v>
      </c>
      <c r="E33" s="39"/>
      <c r="F33" s="34"/>
      <c r="G33" s="34"/>
    </row>
    <row r="34" spans="2:7" ht="14.25" customHeight="1" thickBot="1" x14ac:dyDescent="0.25">
      <c r="B34" s="40" t="s">
        <v>81</v>
      </c>
      <c r="C34" s="5">
        <v>420148.20999999996</v>
      </c>
      <c r="E34" s="39"/>
    </row>
    <row r="35" spans="2:7" ht="13.5" thickBot="1" x14ac:dyDescent="0.25">
      <c r="B35" s="38" t="s">
        <v>19</v>
      </c>
      <c r="C35" s="5">
        <f>SUM(C34,C14,C17,C23,C28)</f>
        <v>1359534.9899999998</v>
      </c>
      <c r="D35" s="37"/>
      <c r="E35" s="37"/>
    </row>
    <row r="36" spans="2:7" ht="13.5" thickBot="1" x14ac:dyDescent="0.25">
      <c r="B36" s="36" t="s">
        <v>18</v>
      </c>
      <c r="C36" s="7">
        <v>0</v>
      </c>
      <c r="E36" s="34"/>
    </row>
    <row r="37" spans="2:7" ht="13.5" thickBot="1" x14ac:dyDescent="0.25">
      <c r="B37" s="8" t="s">
        <v>20</v>
      </c>
      <c r="C37" s="6">
        <f>+C35+C36</f>
        <v>1359534.9899999998</v>
      </c>
      <c r="D37" s="35"/>
      <c r="E37" s="35"/>
    </row>
  </sheetData>
  <mergeCells count="4">
    <mergeCell ref="B5:C6"/>
    <mergeCell ref="B8:C9"/>
    <mergeCell ref="B11:C11"/>
    <mergeCell ref="B12:C12"/>
  </mergeCells>
  <pageMargins left="0.75" right="0.75" top="0.77" bottom="1" header="0" footer="0"/>
  <pageSetup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zoomScaleNormal="100" workbookViewId="0">
      <selection activeCell="E27" sqref="E27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34" customWidth="1"/>
    <col min="4" max="4" width="13.85546875" style="1" bestFit="1" customWidth="1"/>
    <col min="5" max="5" width="14.85546875" style="1" bestFit="1" customWidth="1"/>
    <col min="6" max="7" width="13.85546875" style="1" bestFit="1" customWidth="1"/>
    <col min="8" max="16384" width="11.42578125" style="1"/>
  </cols>
  <sheetData>
    <row r="1" spans="1:8" x14ac:dyDescent="0.2">
      <c r="A1" s="3"/>
      <c r="B1" s="2"/>
      <c r="C1" s="61"/>
    </row>
    <row r="2" spans="1:8" x14ac:dyDescent="0.2">
      <c r="A2" s="3"/>
      <c r="B2" s="2"/>
      <c r="C2" s="61"/>
    </row>
    <row r="3" spans="1:8" x14ac:dyDescent="0.2">
      <c r="A3" s="3"/>
      <c r="B3" s="4"/>
      <c r="C3" s="60"/>
    </row>
    <row r="4" spans="1:8" x14ac:dyDescent="0.2">
      <c r="A4" s="59"/>
      <c r="B4" s="58"/>
      <c r="C4" s="57"/>
      <c r="D4" s="9"/>
    </row>
    <row r="5" spans="1:8" x14ac:dyDescent="0.2">
      <c r="A5" s="3"/>
      <c r="B5" s="65" t="s">
        <v>85</v>
      </c>
      <c r="C5" s="65"/>
    </row>
    <row r="6" spans="1:8" x14ac:dyDescent="0.2">
      <c r="A6" s="3"/>
      <c r="B6" s="66"/>
      <c r="C6" s="66"/>
    </row>
    <row r="7" spans="1:8" x14ac:dyDescent="0.2">
      <c r="A7" s="3"/>
      <c r="B7" s="56"/>
      <c r="C7" s="56"/>
    </row>
    <row r="8" spans="1:8" x14ac:dyDescent="0.2">
      <c r="A8" s="3"/>
      <c r="B8" s="70" t="s">
        <v>131</v>
      </c>
      <c r="C8" s="70"/>
    </row>
    <row r="9" spans="1:8" x14ac:dyDescent="0.2">
      <c r="A9" s="3"/>
      <c r="B9" s="70"/>
      <c r="C9" s="70"/>
    </row>
    <row r="10" spans="1:8" x14ac:dyDescent="0.2">
      <c r="A10" s="3"/>
      <c r="B10" s="63"/>
      <c r="C10" s="63"/>
    </row>
    <row r="11" spans="1:8" x14ac:dyDescent="0.2">
      <c r="A11" s="3"/>
      <c r="B11" s="68" t="s">
        <v>132</v>
      </c>
      <c r="C11" s="68"/>
    </row>
    <row r="12" spans="1:8" ht="13.5" thickBot="1" x14ac:dyDescent="0.25">
      <c r="A12" s="3"/>
      <c r="B12" s="69"/>
      <c r="C12" s="69"/>
    </row>
    <row r="13" spans="1:8" ht="13.5" thickBot="1" x14ac:dyDescent="0.25">
      <c r="B13" s="55" t="s">
        <v>0</v>
      </c>
      <c r="C13" s="54" t="s">
        <v>15</v>
      </c>
      <c r="D13" s="2"/>
    </row>
    <row r="14" spans="1:8" ht="13.5" thickBot="1" x14ac:dyDescent="0.25">
      <c r="B14" s="40" t="s">
        <v>35</v>
      </c>
      <c r="C14" s="46">
        <f>+C15+C17+C19+C22+C24+C26</f>
        <v>9636296.3100000005</v>
      </c>
    </row>
    <row r="15" spans="1:8" x14ac:dyDescent="0.2">
      <c r="B15" s="45" t="s">
        <v>58</v>
      </c>
      <c r="C15" s="20">
        <f>SUM(C16)</f>
        <v>755451.2</v>
      </c>
    </row>
    <row r="16" spans="1:8" x14ac:dyDescent="0.2">
      <c r="B16" s="44" t="s">
        <v>58</v>
      </c>
      <c r="C16" s="22">
        <v>755451.2</v>
      </c>
      <c r="E16" s="39"/>
      <c r="F16" s="34"/>
      <c r="G16" s="34"/>
      <c r="H16" s="34"/>
    </row>
    <row r="17" spans="2:7" x14ac:dyDescent="0.2">
      <c r="B17" s="43" t="s">
        <v>82</v>
      </c>
      <c r="C17" s="20">
        <f>SUM(C18)</f>
        <v>177988</v>
      </c>
    </row>
    <row r="18" spans="2:7" x14ac:dyDescent="0.2">
      <c r="B18" s="44" t="s">
        <v>82</v>
      </c>
      <c r="C18" s="22">
        <v>177988</v>
      </c>
      <c r="E18" s="39"/>
    </row>
    <row r="19" spans="2:7" ht="12.75" customHeight="1" x14ac:dyDescent="0.2">
      <c r="B19" s="43" t="s">
        <v>1</v>
      </c>
      <c r="C19" s="20">
        <f>SUM(C20:C21)</f>
        <v>1602368</v>
      </c>
    </row>
    <row r="20" spans="2:7" x14ac:dyDescent="0.2">
      <c r="B20" s="44" t="s">
        <v>89</v>
      </c>
      <c r="C20" s="22">
        <v>5968</v>
      </c>
      <c r="E20" s="39"/>
      <c r="F20" s="34"/>
      <c r="G20" s="34"/>
    </row>
    <row r="21" spans="2:7" x14ac:dyDescent="0.2">
      <c r="B21" s="44" t="s">
        <v>55</v>
      </c>
      <c r="C21" s="22">
        <v>1596400</v>
      </c>
      <c r="E21" s="39"/>
    </row>
    <row r="22" spans="2:7" x14ac:dyDescent="0.2">
      <c r="B22" s="43" t="s">
        <v>34</v>
      </c>
      <c r="C22" s="20">
        <f>SUM(C23:C23)</f>
        <v>3048079.71</v>
      </c>
    </row>
    <row r="23" spans="2:7" x14ac:dyDescent="0.2">
      <c r="B23" s="44" t="s">
        <v>57</v>
      </c>
      <c r="C23" s="22">
        <v>3048079.71</v>
      </c>
      <c r="E23" s="39"/>
    </row>
    <row r="24" spans="2:7" x14ac:dyDescent="0.2">
      <c r="B24" s="43" t="s">
        <v>25</v>
      </c>
      <c r="C24" s="20">
        <f>SUM(C25:C25)</f>
        <v>1114726.68</v>
      </c>
    </row>
    <row r="25" spans="2:7" x14ac:dyDescent="0.2">
      <c r="B25" s="44" t="s">
        <v>37</v>
      </c>
      <c r="C25" s="22">
        <v>1114726.68</v>
      </c>
      <c r="E25" s="39"/>
    </row>
    <row r="26" spans="2:7" x14ac:dyDescent="0.2">
      <c r="B26" s="43" t="s">
        <v>2</v>
      </c>
      <c r="C26" s="20">
        <f>SUM(C27)</f>
        <v>2937682.72</v>
      </c>
      <c r="F26" s="34"/>
      <c r="G26" s="34"/>
    </row>
    <row r="27" spans="2:7" ht="13.5" thickBot="1" x14ac:dyDescent="0.25">
      <c r="B27" s="42" t="s">
        <v>2</v>
      </c>
      <c r="C27" s="22">
        <v>2937682.72</v>
      </c>
      <c r="E27" s="39"/>
    </row>
    <row r="28" spans="2:7" ht="13.5" thickBot="1" x14ac:dyDescent="0.25">
      <c r="B28" s="40" t="s">
        <v>4</v>
      </c>
      <c r="C28" s="46">
        <f>SUM(C29,C31,C33,C36)</f>
        <v>7924404.7999999998</v>
      </c>
    </row>
    <row r="29" spans="2:7" x14ac:dyDescent="0.2">
      <c r="B29" s="50" t="s">
        <v>43</v>
      </c>
      <c r="C29" s="49">
        <f>SUM(C30:C30)</f>
        <v>568088</v>
      </c>
    </row>
    <row r="30" spans="2:7" x14ac:dyDescent="0.2">
      <c r="B30" s="47" t="s">
        <v>83</v>
      </c>
      <c r="C30" s="22">
        <v>568088</v>
      </c>
      <c r="E30" s="39"/>
      <c r="F30" s="34"/>
      <c r="G30" s="34"/>
    </row>
    <row r="31" spans="2:7" x14ac:dyDescent="0.2">
      <c r="B31" s="48" t="s">
        <v>73</v>
      </c>
      <c r="C31" s="20">
        <f>SUM(C32:C32)</f>
        <v>4000740</v>
      </c>
    </row>
    <row r="32" spans="2:7" x14ac:dyDescent="0.2">
      <c r="B32" s="47" t="s">
        <v>74</v>
      </c>
      <c r="C32" s="22">
        <v>4000740</v>
      </c>
      <c r="E32" s="39"/>
      <c r="F32" s="34"/>
      <c r="G32" s="34"/>
    </row>
    <row r="33" spans="2:7" x14ac:dyDescent="0.2">
      <c r="B33" s="48" t="s">
        <v>22</v>
      </c>
      <c r="C33" s="20">
        <f>SUM(C34:C35)</f>
        <v>605136.80000000005</v>
      </c>
    </row>
    <row r="34" spans="2:7" x14ac:dyDescent="0.2">
      <c r="B34" s="47" t="s">
        <v>23</v>
      </c>
      <c r="C34" s="22">
        <v>506480</v>
      </c>
      <c r="E34" s="39"/>
    </row>
    <row r="35" spans="2:7" x14ac:dyDescent="0.2">
      <c r="B35" s="47" t="s">
        <v>24</v>
      </c>
      <c r="C35" s="22">
        <v>98656.8</v>
      </c>
      <c r="E35" s="39"/>
    </row>
    <row r="36" spans="2:7" x14ac:dyDescent="0.2">
      <c r="B36" s="48" t="s">
        <v>5</v>
      </c>
      <c r="C36" s="20">
        <f>SUM(C37:C37)</f>
        <v>2750440</v>
      </c>
    </row>
    <row r="37" spans="2:7" ht="13.5" thickBot="1" x14ac:dyDescent="0.25">
      <c r="B37" s="47" t="s">
        <v>45</v>
      </c>
      <c r="C37" s="22">
        <v>2750440</v>
      </c>
      <c r="E37" s="39"/>
      <c r="F37" s="34"/>
      <c r="G37" s="34"/>
    </row>
    <row r="38" spans="2:7" ht="13.5" thickBot="1" x14ac:dyDescent="0.25">
      <c r="B38" s="53" t="s">
        <v>6</v>
      </c>
      <c r="C38" s="46">
        <f>+C39+C41+C43+C45+C47+C49</f>
        <v>4825110</v>
      </c>
    </row>
    <row r="39" spans="2:7" x14ac:dyDescent="0.2">
      <c r="B39" s="50" t="s">
        <v>65</v>
      </c>
      <c r="C39" s="49">
        <f>SUM(C40:C40)</f>
        <v>988960</v>
      </c>
    </row>
    <row r="40" spans="2:7" x14ac:dyDescent="0.2">
      <c r="B40" s="47" t="s">
        <v>66</v>
      </c>
      <c r="C40" s="22">
        <v>988960</v>
      </c>
      <c r="E40" s="39"/>
    </row>
    <row r="41" spans="2:7" x14ac:dyDescent="0.2">
      <c r="B41" s="48" t="s">
        <v>49</v>
      </c>
      <c r="C41" s="20">
        <f>SUM(C42:C42)</f>
        <v>250220</v>
      </c>
      <c r="F41" s="34"/>
      <c r="G41" s="34"/>
    </row>
    <row r="42" spans="2:7" x14ac:dyDescent="0.2">
      <c r="B42" s="47" t="s">
        <v>49</v>
      </c>
      <c r="C42" s="22">
        <v>250220</v>
      </c>
      <c r="E42" s="39"/>
    </row>
    <row r="43" spans="2:7" x14ac:dyDescent="0.2">
      <c r="B43" s="48" t="s">
        <v>59</v>
      </c>
      <c r="C43" s="20">
        <f>SUM(C44)</f>
        <v>445000</v>
      </c>
    </row>
    <row r="44" spans="2:7" x14ac:dyDescent="0.2">
      <c r="B44" s="47" t="s">
        <v>60</v>
      </c>
      <c r="C44" s="22">
        <v>445000</v>
      </c>
      <c r="E44" s="39"/>
    </row>
    <row r="45" spans="2:7" x14ac:dyDescent="0.2">
      <c r="B45" s="48" t="s">
        <v>64</v>
      </c>
      <c r="C45" s="20">
        <f>SUM(C46:C46)</f>
        <v>2899430</v>
      </c>
    </row>
    <row r="46" spans="2:7" x14ac:dyDescent="0.2">
      <c r="B46" s="47" t="s">
        <v>64</v>
      </c>
      <c r="C46" s="22">
        <v>2899430</v>
      </c>
      <c r="E46" s="39"/>
    </row>
    <row r="47" spans="2:7" x14ac:dyDescent="0.2">
      <c r="B47" s="48" t="s">
        <v>8</v>
      </c>
      <c r="C47" s="20">
        <f>SUM(C48:C48)</f>
        <v>100000</v>
      </c>
    </row>
    <row r="48" spans="2:7" x14ac:dyDescent="0.2">
      <c r="B48" s="47" t="s">
        <v>50</v>
      </c>
      <c r="C48" s="22">
        <v>100000</v>
      </c>
      <c r="E48" s="39"/>
    </row>
    <row r="49" spans="2:7" x14ac:dyDescent="0.2">
      <c r="B49" s="48" t="s">
        <v>3</v>
      </c>
      <c r="C49" s="20">
        <f>SUM(C50:C50)</f>
        <v>141500</v>
      </c>
    </row>
    <row r="50" spans="2:7" ht="13.5" thickBot="1" x14ac:dyDescent="0.25">
      <c r="B50" s="64" t="s">
        <v>3</v>
      </c>
      <c r="C50" s="41">
        <v>141500</v>
      </c>
      <c r="E50" s="39"/>
    </row>
    <row r="51" spans="2:7" ht="13.5" thickBot="1" x14ac:dyDescent="0.25">
      <c r="B51" s="52" t="s">
        <v>9</v>
      </c>
      <c r="C51" s="51">
        <f>SUM(C52,C54,C56,C58,C60,C62,C64,C66)</f>
        <v>25701889</v>
      </c>
    </row>
    <row r="52" spans="2:7" x14ac:dyDescent="0.2">
      <c r="B52" s="50" t="s">
        <v>36</v>
      </c>
      <c r="C52" s="49">
        <f>SUM(C53:C53)</f>
        <v>3375460</v>
      </c>
      <c r="F52" s="34"/>
      <c r="G52" s="34"/>
    </row>
    <row r="53" spans="2:7" x14ac:dyDescent="0.2">
      <c r="B53" s="47" t="s">
        <v>29</v>
      </c>
      <c r="C53" s="22">
        <v>3375460</v>
      </c>
      <c r="E53" s="39"/>
    </row>
    <row r="54" spans="2:7" x14ac:dyDescent="0.2">
      <c r="B54" s="48" t="s">
        <v>47</v>
      </c>
      <c r="C54" s="20">
        <f>SUM(C55:C55)</f>
        <v>24832</v>
      </c>
    </row>
    <row r="55" spans="2:7" x14ac:dyDescent="0.2">
      <c r="B55" s="47" t="s">
        <v>69</v>
      </c>
      <c r="C55" s="22">
        <v>24832</v>
      </c>
      <c r="E55" s="39"/>
      <c r="F55" s="34"/>
      <c r="G55" s="34"/>
    </row>
    <row r="56" spans="2:7" x14ac:dyDescent="0.2">
      <c r="B56" s="48" t="s">
        <v>28</v>
      </c>
      <c r="C56" s="20">
        <f>SUM(C57:C57)</f>
        <v>6369605</v>
      </c>
      <c r="F56" s="34"/>
      <c r="G56" s="34"/>
    </row>
    <row r="57" spans="2:7" x14ac:dyDescent="0.2">
      <c r="B57" s="47" t="s">
        <v>39</v>
      </c>
      <c r="C57" s="22">
        <v>6369605</v>
      </c>
      <c r="E57" s="39"/>
    </row>
    <row r="58" spans="2:7" x14ac:dyDescent="0.2">
      <c r="B58" s="48" t="s">
        <v>71</v>
      </c>
      <c r="C58" s="20">
        <f>SUM(C59)</f>
        <v>800590</v>
      </c>
    </row>
    <row r="59" spans="2:7" x14ac:dyDescent="0.2">
      <c r="B59" s="47" t="s">
        <v>72</v>
      </c>
      <c r="C59" s="22">
        <v>800590</v>
      </c>
      <c r="E59" s="39"/>
    </row>
    <row r="60" spans="2:7" x14ac:dyDescent="0.2">
      <c r="B60" s="48" t="s">
        <v>10</v>
      </c>
      <c r="C60" s="20">
        <f>SUM(C61:C61)</f>
        <v>1005000.0000000001</v>
      </c>
      <c r="F60" s="34"/>
      <c r="G60" s="34"/>
    </row>
    <row r="61" spans="2:7" x14ac:dyDescent="0.2">
      <c r="B61" s="47" t="s">
        <v>10</v>
      </c>
      <c r="C61" s="22">
        <v>1005000.0000000001</v>
      </c>
      <c r="E61" s="39"/>
    </row>
    <row r="62" spans="2:7" x14ac:dyDescent="0.2">
      <c r="B62" s="48" t="s">
        <v>11</v>
      </c>
      <c r="C62" s="20">
        <f>SUM(C63:C63)</f>
        <v>4650082</v>
      </c>
    </row>
    <row r="63" spans="2:7" x14ac:dyDescent="0.2">
      <c r="B63" s="47" t="s">
        <v>11</v>
      </c>
      <c r="C63" s="22">
        <v>4650082</v>
      </c>
      <c r="E63" s="39"/>
    </row>
    <row r="64" spans="2:7" x14ac:dyDescent="0.2">
      <c r="B64" s="48" t="s">
        <v>44</v>
      </c>
      <c r="C64" s="20">
        <f>SUM(C65)</f>
        <v>3413380</v>
      </c>
    </row>
    <row r="65" spans="2:7" x14ac:dyDescent="0.2">
      <c r="B65" s="47" t="s">
        <v>44</v>
      </c>
      <c r="C65" s="22">
        <v>3413380</v>
      </c>
      <c r="E65" s="39"/>
    </row>
    <row r="66" spans="2:7" x14ac:dyDescent="0.2">
      <c r="B66" s="48" t="s">
        <v>12</v>
      </c>
      <c r="C66" s="20">
        <f>SUM(C67:C67)</f>
        <v>6062940</v>
      </c>
    </row>
    <row r="67" spans="2:7" ht="13.5" thickBot="1" x14ac:dyDescent="0.25">
      <c r="B67" s="47" t="s">
        <v>12</v>
      </c>
      <c r="C67" s="22">
        <v>6062940</v>
      </c>
      <c r="E67" s="39"/>
      <c r="F67" s="34"/>
      <c r="G67" s="34"/>
    </row>
    <row r="68" spans="2:7" ht="13.5" thickBot="1" x14ac:dyDescent="0.25">
      <c r="B68" s="40" t="s">
        <v>13</v>
      </c>
      <c r="C68" s="46">
        <f>+C69+C71+C73</f>
        <v>9747157.9199999981</v>
      </c>
    </row>
    <row r="69" spans="2:7" x14ac:dyDescent="0.2">
      <c r="B69" s="43" t="s">
        <v>14</v>
      </c>
      <c r="C69" s="20">
        <f>SUM(C70:C70)</f>
        <v>3250217.919999999</v>
      </c>
    </row>
    <row r="70" spans="2:7" x14ac:dyDescent="0.2">
      <c r="B70" s="44" t="s">
        <v>31</v>
      </c>
      <c r="C70" s="22">
        <v>3250217.919999999</v>
      </c>
      <c r="E70" s="39"/>
    </row>
    <row r="71" spans="2:7" x14ac:dyDescent="0.2">
      <c r="B71" s="43" t="s">
        <v>52</v>
      </c>
      <c r="C71" s="20">
        <f>SUM(C72:C72)</f>
        <v>647000</v>
      </c>
    </row>
    <row r="72" spans="2:7" x14ac:dyDescent="0.2">
      <c r="B72" s="44" t="s">
        <v>80</v>
      </c>
      <c r="C72" s="22">
        <v>647000</v>
      </c>
      <c r="E72" s="39"/>
    </row>
    <row r="73" spans="2:7" x14ac:dyDescent="0.2">
      <c r="B73" s="43" t="s">
        <v>32</v>
      </c>
      <c r="C73" s="20">
        <f>SUM(C74)</f>
        <v>5849940</v>
      </c>
      <c r="F73" s="34"/>
      <c r="G73" s="34"/>
    </row>
    <row r="74" spans="2:7" ht="14.25" customHeight="1" thickBot="1" x14ac:dyDescent="0.25">
      <c r="B74" s="42" t="s">
        <v>33</v>
      </c>
      <c r="C74" s="41">
        <v>5849940</v>
      </c>
      <c r="E74" s="39"/>
      <c r="F74" s="34"/>
      <c r="G74" s="34"/>
    </row>
    <row r="75" spans="2:7" ht="14.25" customHeight="1" thickBot="1" x14ac:dyDescent="0.25">
      <c r="B75" s="40" t="s">
        <v>81</v>
      </c>
      <c r="C75" s="5">
        <v>171395.96</v>
      </c>
      <c r="E75" s="39"/>
    </row>
    <row r="76" spans="2:7" ht="13.5" thickBot="1" x14ac:dyDescent="0.25">
      <c r="B76" s="38" t="s">
        <v>19</v>
      </c>
      <c r="C76" s="5">
        <f>SUM(C14,C75,C28,C38,C51,C68)</f>
        <v>58006253.989999995</v>
      </c>
      <c r="D76" s="37"/>
      <c r="E76" s="37"/>
    </row>
    <row r="77" spans="2:7" ht="13.5" thickBot="1" x14ac:dyDescent="0.25">
      <c r="B77" s="36" t="s">
        <v>18</v>
      </c>
      <c r="C77" s="7">
        <v>0</v>
      </c>
      <c r="E77" s="34"/>
    </row>
    <row r="78" spans="2:7" ht="13.5" thickBot="1" x14ac:dyDescent="0.25">
      <c r="B78" s="8" t="s">
        <v>20</v>
      </c>
      <c r="C78" s="6">
        <f>+C76+C77</f>
        <v>58006253.989999995</v>
      </c>
      <c r="D78" s="35"/>
      <c r="E78" s="35"/>
    </row>
  </sheetData>
  <mergeCells count="4">
    <mergeCell ref="B5:C6"/>
    <mergeCell ref="B8:C9"/>
    <mergeCell ref="B11:C11"/>
    <mergeCell ref="B12:C12"/>
  </mergeCells>
  <pageMargins left="0.74803149606299213" right="0.74803149606299213" top="0.78740157480314965" bottom="1.1811023622047245" header="0" footer="0"/>
  <pageSetup orientation="portrait" r:id="rId1"/>
  <headerFooter alignWithMargins="0"/>
  <rowBreaks count="1" manualBreakCount="1">
    <brk id="50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3"/>
  <sheetViews>
    <sheetView workbookViewId="0">
      <selection activeCell="G30" sqref="G30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10"/>
      <c r="D1" s="10"/>
    </row>
    <row r="2" spans="1:5" x14ac:dyDescent="0.2">
      <c r="A2" s="3"/>
      <c r="B2" s="2"/>
      <c r="C2" s="10"/>
      <c r="D2" s="10"/>
    </row>
    <row r="3" spans="1:5" x14ac:dyDescent="0.2">
      <c r="A3" s="3"/>
      <c r="B3" s="2"/>
      <c r="C3" s="10"/>
      <c r="D3" s="10"/>
    </row>
    <row r="4" spans="1:5" x14ac:dyDescent="0.2">
      <c r="A4" s="3"/>
      <c r="B4" s="2"/>
      <c r="C4" s="10"/>
      <c r="D4" s="10"/>
    </row>
    <row r="5" spans="1:5" x14ac:dyDescent="0.2">
      <c r="B5" s="65" t="s">
        <v>85</v>
      </c>
      <c r="C5" s="65"/>
      <c r="D5" s="11"/>
    </row>
    <row r="6" spans="1:5" ht="15" customHeight="1" x14ac:dyDescent="0.25">
      <c r="B6" s="12"/>
      <c r="C6" s="12"/>
    </row>
    <row r="7" spans="1:5" x14ac:dyDescent="0.2">
      <c r="B7" s="71" t="s">
        <v>86</v>
      </c>
      <c r="C7" s="71"/>
      <c r="D7" s="13"/>
    </row>
    <row r="8" spans="1:5" x14ac:dyDescent="0.2">
      <c r="B8" s="14"/>
      <c r="C8" s="14"/>
      <c r="D8" s="13"/>
    </row>
    <row r="9" spans="1:5" x14ac:dyDescent="0.2">
      <c r="B9" s="72" t="s">
        <v>132</v>
      </c>
      <c r="C9" s="72"/>
      <c r="D9" s="13"/>
    </row>
    <row r="10" spans="1:5" ht="13.5" thickBot="1" x14ac:dyDescent="0.25">
      <c r="B10" s="69"/>
      <c r="C10" s="69"/>
    </row>
    <row r="11" spans="1:5" ht="13.5" thickBot="1" x14ac:dyDescent="0.25">
      <c r="B11" s="15" t="s">
        <v>0</v>
      </c>
      <c r="C11" s="16" t="s">
        <v>15</v>
      </c>
      <c r="E11"/>
    </row>
    <row r="12" spans="1:5" ht="13.5" thickBot="1" x14ac:dyDescent="0.25">
      <c r="B12" s="17" t="s">
        <v>4</v>
      </c>
      <c r="C12" s="18">
        <f>+C13+C15</f>
        <v>124849.06999999999</v>
      </c>
      <c r="E12"/>
    </row>
    <row r="13" spans="1:5" x14ac:dyDescent="0.2">
      <c r="B13" s="19" t="s">
        <v>22</v>
      </c>
      <c r="C13" s="20">
        <f>+C14</f>
        <v>49370</v>
      </c>
      <c r="E13"/>
    </row>
    <row r="14" spans="1:5" x14ac:dyDescent="0.2">
      <c r="B14" s="21" t="s">
        <v>24</v>
      </c>
      <c r="C14" s="22">
        <v>49370</v>
      </c>
      <c r="E14"/>
    </row>
    <row r="15" spans="1:5" x14ac:dyDescent="0.2">
      <c r="B15" s="23" t="s">
        <v>5</v>
      </c>
      <c r="C15" s="20">
        <f>+C16</f>
        <v>75479.069999999992</v>
      </c>
      <c r="E15"/>
    </row>
    <row r="16" spans="1:5" ht="13.5" thickBot="1" x14ac:dyDescent="0.25">
      <c r="B16" s="21" t="s">
        <v>76</v>
      </c>
      <c r="C16" s="22">
        <v>75479.069999999992</v>
      </c>
      <c r="E16"/>
    </row>
    <row r="17" spans="2:5" ht="13.5" thickBot="1" x14ac:dyDescent="0.25">
      <c r="B17" s="17" t="s">
        <v>6</v>
      </c>
      <c r="C17" s="18">
        <f>+C18+C20</f>
        <v>318060</v>
      </c>
      <c r="E17"/>
    </row>
    <row r="18" spans="2:5" x14ac:dyDescent="0.2">
      <c r="B18" s="19" t="s">
        <v>7</v>
      </c>
      <c r="C18" s="20">
        <f>+C19</f>
        <v>12600</v>
      </c>
      <c r="E18"/>
    </row>
    <row r="19" spans="2:5" x14ac:dyDescent="0.2">
      <c r="B19" s="21" t="s">
        <v>17</v>
      </c>
      <c r="C19" s="22">
        <v>12600</v>
      </c>
      <c r="E19"/>
    </row>
    <row r="20" spans="2:5" x14ac:dyDescent="0.2">
      <c r="B20" s="23" t="s">
        <v>3</v>
      </c>
      <c r="C20" s="20">
        <f>+C21</f>
        <v>305460</v>
      </c>
      <c r="E20"/>
    </row>
    <row r="21" spans="2:5" ht="13.5" thickBot="1" x14ac:dyDescent="0.25">
      <c r="B21" s="21" t="s">
        <v>21</v>
      </c>
      <c r="C21" s="22">
        <v>305460</v>
      </c>
      <c r="E21"/>
    </row>
    <row r="22" spans="2:5" ht="13.5" thickBot="1" x14ac:dyDescent="0.25">
      <c r="B22" s="17" t="s">
        <v>9</v>
      </c>
      <c r="C22" s="18">
        <f>+C23</f>
        <v>185880.55000000002</v>
      </c>
      <c r="E22"/>
    </row>
    <row r="23" spans="2:5" x14ac:dyDescent="0.2">
      <c r="B23" s="19" t="s">
        <v>71</v>
      </c>
      <c r="C23" s="20">
        <f>+C24</f>
        <v>185880.55000000002</v>
      </c>
      <c r="E23"/>
    </row>
    <row r="24" spans="2:5" ht="13.5" thickBot="1" x14ac:dyDescent="0.25">
      <c r="B24" s="21" t="s">
        <v>72</v>
      </c>
      <c r="C24" s="22">
        <v>185880.55000000002</v>
      </c>
      <c r="E24"/>
    </row>
    <row r="25" spans="2:5" ht="13.5" thickBot="1" x14ac:dyDescent="0.25">
      <c r="B25" s="17" t="s">
        <v>13</v>
      </c>
      <c r="C25" s="18">
        <f>+C26+C29</f>
        <v>390130.51</v>
      </c>
      <c r="E25"/>
    </row>
    <row r="26" spans="2:5" x14ac:dyDescent="0.2">
      <c r="B26" s="19" t="s">
        <v>14</v>
      </c>
      <c r="C26" s="20">
        <f>+C27+C28</f>
        <v>314130.51</v>
      </c>
      <c r="E26"/>
    </row>
    <row r="27" spans="2:5" x14ac:dyDescent="0.2">
      <c r="B27" s="21" t="s">
        <v>16</v>
      </c>
      <c r="C27" s="22">
        <v>80000</v>
      </c>
      <c r="E27"/>
    </row>
    <row r="28" spans="2:5" x14ac:dyDescent="0.2">
      <c r="B28" s="21" t="s">
        <v>31</v>
      </c>
      <c r="C28" s="22">
        <v>234130.51</v>
      </c>
      <c r="E28"/>
    </row>
    <row r="29" spans="2:5" x14ac:dyDescent="0.2">
      <c r="B29" s="23" t="s">
        <v>52</v>
      </c>
      <c r="C29" s="20">
        <f>+C30</f>
        <v>76000</v>
      </c>
    </row>
    <row r="30" spans="2:5" ht="13.5" thickBot="1" x14ac:dyDescent="0.25">
      <c r="B30" s="21" t="s">
        <v>80</v>
      </c>
      <c r="C30" s="22">
        <v>76000</v>
      </c>
    </row>
    <row r="31" spans="2:5" ht="13.5" thickBot="1" x14ac:dyDescent="0.25">
      <c r="B31" s="24" t="s">
        <v>19</v>
      </c>
      <c r="C31" s="5">
        <f>+C12+C17+C22+C25</f>
        <v>1018920.13</v>
      </c>
    </row>
    <row r="32" spans="2:5" ht="13.5" thickBot="1" x14ac:dyDescent="0.25">
      <c r="B32" s="25" t="s">
        <v>18</v>
      </c>
      <c r="C32" s="7">
        <v>0</v>
      </c>
    </row>
    <row r="33" spans="2:3" ht="13.5" thickBot="1" x14ac:dyDescent="0.25">
      <c r="B33" s="8" t="s">
        <v>20</v>
      </c>
      <c r="C33" s="6">
        <f>+C31+C32</f>
        <v>1018920.13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9370078740157483" bottom="0.39370078740157483" header="0.31496062992125984" footer="0.31496062992125984"/>
  <pageSetup orientation="portrait" r:id="rId1"/>
  <headerFooter>
    <oddFooter>&amp;R&amp;P/&amp;N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C26" sqref="C26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10"/>
      <c r="D1" s="10"/>
    </row>
    <row r="2" spans="1:5" x14ac:dyDescent="0.2">
      <c r="A2" s="3"/>
      <c r="B2" s="2"/>
      <c r="C2" s="10"/>
      <c r="D2" s="10"/>
    </row>
    <row r="3" spans="1:5" x14ac:dyDescent="0.2">
      <c r="A3" s="3"/>
      <c r="B3" s="2"/>
      <c r="C3" s="10"/>
      <c r="D3" s="10"/>
    </row>
    <row r="4" spans="1:5" x14ac:dyDescent="0.2">
      <c r="A4" s="3"/>
      <c r="B4" s="4"/>
      <c r="C4" s="26"/>
      <c r="D4" s="26"/>
    </row>
    <row r="5" spans="1:5" x14ac:dyDescent="0.2">
      <c r="B5" s="65" t="s">
        <v>85</v>
      </c>
      <c r="C5" s="65"/>
      <c r="D5" s="27"/>
    </row>
    <row r="6" spans="1:5" ht="15" customHeight="1" x14ac:dyDescent="0.25">
      <c r="B6" s="12"/>
      <c r="C6" s="12"/>
    </row>
    <row r="7" spans="1:5" x14ac:dyDescent="0.2">
      <c r="B7" s="71" t="s">
        <v>107</v>
      </c>
      <c r="C7" s="71"/>
    </row>
    <row r="8" spans="1:5" x14ac:dyDescent="0.2">
      <c r="B8" s="14"/>
      <c r="C8" s="14"/>
    </row>
    <row r="9" spans="1:5" x14ac:dyDescent="0.2">
      <c r="B9" s="72" t="s">
        <v>132</v>
      </c>
      <c r="C9" s="72"/>
    </row>
    <row r="10" spans="1:5" ht="13.5" thickBot="1" x14ac:dyDescent="0.25">
      <c r="B10" s="69"/>
      <c r="C10" s="69"/>
    </row>
    <row r="11" spans="1:5" ht="13.5" thickBot="1" x14ac:dyDescent="0.25">
      <c r="B11" s="15" t="s">
        <v>0</v>
      </c>
      <c r="C11" s="16" t="s">
        <v>15</v>
      </c>
      <c r="E11"/>
    </row>
    <row r="12" spans="1:5" ht="13.5" thickBot="1" x14ac:dyDescent="0.25">
      <c r="B12" s="17" t="s">
        <v>9</v>
      </c>
      <c r="C12" s="18">
        <f>+C13</f>
        <v>600000</v>
      </c>
      <c r="E12"/>
    </row>
    <row r="13" spans="1:5" x14ac:dyDescent="0.2">
      <c r="B13" s="30" t="s">
        <v>71</v>
      </c>
      <c r="C13" s="20">
        <f>+C14</f>
        <v>600000</v>
      </c>
      <c r="E13"/>
    </row>
    <row r="14" spans="1:5" ht="13.5" thickBot="1" x14ac:dyDescent="0.25">
      <c r="B14" s="31" t="s">
        <v>72</v>
      </c>
      <c r="C14" s="22">
        <v>600000</v>
      </c>
      <c r="E14"/>
    </row>
    <row r="15" spans="1:5" ht="13.5" thickBot="1" x14ac:dyDescent="0.25">
      <c r="B15" s="17" t="s">
        <v>13</v>
      </c>
      <c r="C15" s="18">
        <f>+C16+C18</f>
        <v>1275677.7631999999</v>
      </c>
      <c r="E15"/>
    </row>
    <row r="16" spans="1:5" x14ac:dyDescent="0.2">
      <c r="B16" s="30" t="s">
        <v>30</v>
      </c>
      <c r="C16" s="20">
        <f>+C17</f>
        <v>75677.763200000001</v>
      </c>
      <c r="E16"/>
    </row>
    <row r="17" spans="2:5" x14ac:dyDescent="0.2">
      <c r="B17" s="31" t="s">
        <v>30</v>
      </c>
      <c r="C17" s="22">
        <v>75677.763200000001</v>
      </c>
      <c r="E17"/>
    </row>
    <row r="18" spans="2:5" x14ac:dyDescent="0.2">
      <c r="B18" s="30" t="s">
        <v>14</v>
      </c>
      <c r="C18" s="20">
        <f>+SUM(C19:C19)</f>
        <v>1200000</v>
      </c>
      <c r="E18"/>
    </row>
    <row r="19" spans="2:5" ht="13.5" thickBot="1" x14ac:dyDescent="0.25">
      <c r="B19" s="31" t="s">
        <v>79</v>
      </c>
      <c r="C19" s="22">
        <v>1200000</v>
      </c>
      <c r="E19"/>
    </row>
    <row r="20" spans="2:5" ht="13.5" thickBot="1" x14ac:dyDescent="0.25">
      <c r="B20" s="32" t="s">
        <v>18</v>
      </c>
      <c r="C20" s="7">
        <v>0</v>
      </c>
      <c r="E20"/>
    </row>
    <row r="21" spans="2:5" ht="13.5" thickBot="1" x14ac:dyDescent="0.25">
      <c r="B21" s="8" t="s">
        <v>20</v>
      </c>
      <c r="C21" s="6">
        <f>+C15+C12</f>
        <v>1875677.7631999999</v>
      </c>
      <c r="E21"/>
    </row>
    <row r="22" spans="2:5" x14ac:dyDescent="0.2">
      <c r="E22"/>
    </row>
    <row r="23" spans="2:5" x14ac:dyDescent="0.2">
      <c r="E23"/>
    </row>
    <row r="24" spans="2:5" x14ac:dyDescent="0.2">
      <c r="E24"/>
    </row>
    <row r="25" spans="2:5" x14ac:dyDescent="0.2">
      <c r="E25"/>
    </row>
    <row r="26" spans="2:5" x14ac:dyDescent="0.2">
      <c r="E26"/>
    </row>
    <row r="27" spans="2:5" x14ac:dyDescent="0.2">
      <c r="E27"/>
    </row>
    <row r="28" spans="2:5" x14ac:dyDescent="0.2">
      <c r="E28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2"/>
  <sheetViews>
    <sheetView zoomScaleNormal="100" workbookViewId="0">
      <selection activeCell="A7" sqref="A7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10"/>
      <c r="D1" s="10"/>
    </row>
    <row r="2" spans="1:5" x14ac:dyDescent="0.2">
      <c r="A2" s="3"/>
      <c r="B2" s="2"/>
      <c r="C2" s="10"/>
      <c r="D2" s="10"/>
    </row>
    <row r="3" spans="1:5" x14ac:dyDescent="0.2">
      <c r="A3" s="3"/>
      <c r="B3" s="2"/>
      <c r="C3" s="10"/>
      <c r="D3" s="10"/>
    </row>
    <row r="4" spans="1:5" x14ac:dyDescent="0.2">
      <c r="A4" s="3"/>
      <c r="B4" s="4"/>
      <c r="C4" s="26"/>
      <c r="D4" s="26"/>
    </row>
    <row r="5" spans="1:5" ht="15" customHeight="1" x14ac:dyDescent="0.2">
      <c r="B5" s="65" t="s">
        <v>85</v>
      </c>
      <c r="C5" s="65"/>
      <c r="D5" s="27"/>
    </row>
    <row r="6" spans="1:5" ht="15" customHeight="1" x14ac:dyDescent="0.25">
      <c r="B6" s="12"/>
      <c r="C6" s="12"/>
    </row>
    <row r="7" spans="1:5" x14ac:dyDescent="0.2">
      <c r="B7" s="71" t="s">
        <v>109</v>
      </c>
      <c r="C7" s="71"/>
    </row>
    <row r="8" spans="1:5" x14ac:dyDescent="0.2">
      <c r="B8" s="14"/>
      <c r="C8" s="14"/>
    </row>
    <row r="9" spans="1:5" x14ac:dyDescent="0.2">
      <c r="B9" s="72" t="s">
        <v>132</v>
      </c>
      <c r="C9" s="72"/>
    </row>
    <row r="10" spans="1:5" ht="13.5" thickBot="1" x14ac:dyDescent="0.25">
      <c r="B10" s="69"/>
      <c r="C10" s="69"/>
    </row>
    <row r="11" spans="1:5" ht="13.5" thickBot="1" x14ac:dyDescent="0.25">
      <c r="B11" s="15" t="s">
        <v>0</v>
      </c>
      <c r="C11" s="16" t="s">
        <v>15</v>
      </c>
      <c r="E11"/>
    </row>
    <row r="12" spans="1:5" ht="13.5" thickBot="1" x14ac:dyDescent="0.25">
      <c r="B12" s="17" t="s">
        <v>35</v>
      </c>
      <c r="C12" s="18">
        <f>+C13+C15+C17+C21+C29+C37+C40</f>
        <v>29158861.826404996</v>
      </c>
      <c r="E12"/>
    </row>
    <row r="13" spans="1:5" x14ac:dyDescent="0.2">
      <c r="B13" s="30" t="s">
        <v>58</v>
      </c>
      <c r="C13" s="20">
        <f>+C14</f>
        <v>48138.519</v>
      </c>
      <c r="E13"/>
    </row>
    <row r="14" spans="1:5" x14ac:dyDescent="0.2">
      <c r="B14" s="31" t="s">
        <v>58</v>
      </c>
      <c r="C14" s="22">
        <v>48138.519</v>
      </c>
      <c r="E14"/>
    </row>
    <row r="15" spans="1:5" x14ac:dyDescent="0.2">
      <c r="B15" s="30" t="s">
        <v>82</v>
      </c>
      <c r="C15" s="20">
        <f>+C16</f>
        <v>4962019.9335000003</v>
      </c>
      <c r="E15"/>
    </row>
    <row r="16" spans="1:5" x14ac:dyDescent="0.2">
      <c r="B16" s="31" t="s">
        <v>82</v>
      </c>
      <c r="C16" s="22">
        <v>4962019.9335000003</v>
      </c>
      <c r="E16"/>
    </row>
    <row r="17" spans="2:5" x14ac:dyDescent="0.2">
      <c r="B17" s="30" t="s">
        <v>1</v>
      </c>
      <c r="C17" s="20">
        <f>+SUM(C18:C20)</f>
        <v>417795.33693500003</v>
      </c>
      <c r="E17"/>
    </row>
    <row r="18" spans="2:5" x14ac:dyDescent="0.2">
      <c r="B18" s="31" t="s">
        <v>89</v>
      </c>
      <c r="C18" s="22">
        <v>226328.18802500001</v>
      </c>
      <c r="E18"/>
    </row>
    <row r="19" spans="2:5" x14ac:dyDescent="0.2">
      <c r="B19" s="31" t="s">
        <v>55</v>
      </c>
      <c r="C19" s="22">
        <v>111922.865465</v>
      </c>
      <c r="E19"/>
    </row>
    <row r="20" spans="2:5" x14ac:dyDescent="0.2">
      <c r="B20" s="31" t="s">
        <v>110</v>
      </c>
      <c r="C20" s="22">
        <v>79544.283445000008</v>
      </c>
      <c r="E20"/>
    </row>
    <row r="21" spans="2:5" x14ac:dyDescent="0.2">
      <c r="B21" s="30" t="s">
        <v>34</v>
      </c>
      <c r="C21" s="20">
        <f>+SUM(C22:C28)</f>
        <v>8382831.7461799998</v>
      </c>
      <c r="E21"/>
    </row>
    <row r="22" spans="2:5" x14ac:dyDescent="0.2">
      <c r="B22" s="31" t="s">
        <v>90</v>
      </c>
      <c r="C22" s="22">
        <v>1648099.2004849999</v>
      </c>
      <c r="E22"/>
    </row>
    <row r="23" spans="2:5" x14ac:dyDescent="0.2">
      <c r="B23" s="31" t="s">
        <v>91</v>
      </c>
      <c r="C23" s="22">
        <v>7515</v>
      </c>
      <c r="E23"/>
    </row>
    <row r="24" spans="2:5" x14ac:dyDescent="0.2">
      <c r="B24" s="31" t="s">
        <v>92</v>
      </c>
      <c r="C24" s="22">
        <v>48260</v>
      </c>
      <c r="E24"/>
    </row>
    <row r="25" spans="2:5" x14ac:dyDescent="0.2">
      <c r="B25" s="31" t="s">
        <v>57</v>
      </c>
      <c r="C25" s="22">
        <v>6556309.4024999999</v>
      </c>
      <c r="E25"/>
    </row>
    <row r="26" spans="2:5" x14ac:dyDescent="0.2">
      <c r="B26" s="31" t="s">
        <v>111</v>
      </c>
      <c r="C26" s="22">
        <v>84527.143194999997</v>
      </c>
      <c r="E26"/>
    </row>
    <row r="27" spans="2:5" x14ac:dyDescent="0.2">
      <c r="B27" s="31" t="s">
        <v>93</v>
      </c>
      <c r="C27" s="22">
        <v>36771</v>
      </c>
      <c r="E27"/>
    </row>
    <row r="28" spans="2:5" x14ac:dyDescent="0.2">
      <c r="B28" s="31" t="s">
        <v>56</v>
      </c>
      <c r="C28" s="22">
        <v>1350</v>
      </c>
      <c r="E28"/>
    </row>
    <row r="29" spans="2:5" x14ac:dyDescent="0.2">
      <c r="B29" s="30" t="s">
        <v>25</v>
      </c>
      <c r="C29" s="20">
        <f>+SUM(C30:C36)</f>
        <v>11147167.015789999</v>
      </c>
    </row>
    <row r="30" spans="2:5" x14ac:dyDescent="0.2">
      <c r="B30" s="31" t="s">
        <v>112</v>
      </c>
      <c r="C30" s="22">
        <v>57636.45</v>
      </c>
    </row>
    <row r="31" spans="2:5" x14ac:dyDescent="0.2">
      <c r="B31" s="31" t="s">
        <v>113</v>
      </c>
      <c r="C31" s="22">
        <v>82107.028000000006</v>
      </c>
    </row>
    <row r="32" spans="2:5" x14ac:dyDescent="0.2">
      <c r="B32" s="31" t="s">
        <v>114</v>
      </c>
      <c r="C32" s="22">
        <v>19920</v>
      </c>
    </row>
    <row r="33" spans="2:3" x14ac:dyDescent="0.2">
      <c r="B33" s="31" t="s">
        <v>115</v>
      </c>
      <c r="C33" s="22">
        <v>50400</v>
      </c>
    </row>
    <row r="34" spans="2:3" x14ac:dyDescent="0.2">
      <c r="B34" s="31" t="s">
        <v>37</v>
      </c>
      <c r="C34" s="22">
        <v>18810</v>
      </c>
    </row>
    <row r="35" spans="2:3" x14ac:dyDescent="0.2">
      <c r="B35" s="31" t="s">
        <v>116</v>
      </c>
      <c r="C35" s="22">
        <v>68179.350000000006</v>
      </c>
    </row>
    <row r="36" spans="2:3" x14ac:dyDescent="0.2">
      <c r="B36" s="31" t="s">
        <v>94</v>
      </c>
      <c r="C36" s="22">
        <v>10850114.187789999</v>
      </c>
    </row>
    <row r="37" spans="2:3" x14ac:dyDescent="0.2">
      <c r="B37" s="30" t="s">
        <v>26</v>
      </c>
      <c r="C37" s="20">
        <f>+SUM(C38:C39)</f>
        <v>84258.285000000003</v>
      </c>
    </row>
    <row r="38" spans="2:3" x14ac:dyDescent="0.2">
      <c r="B38" s="31" t="s">
        <v>27</v>
      </c>
      <c r="C38" s="22">
        <v>52466.262499999997</v>
      </c>
    </row>
    <row r="39" spans="2:3" x14ac:dyDescent="0.2">
      <c r="B39" s="31" t="s">
        <v>126</v>
      </c>
      <c r="C39" s="22">
        <v>31792.022499999999</v>
      </c>
    </row>
    <row r="40" spans="2:3" x14ac:dyDescent="0.2">
      <c r="B40" s="30" t="s">
        <v>2</v>
      </c>
      <c r="C40" s="20">
        <f>+C41</f>
        <v>4116650.99</v>
      </c>
    </row>
    <row r="41" spans="2:3" ht="13.5" thickBot="1" x14ac:dyDescent="0.25">
      <c r="B41" s="31" t="s">
        <v>2</v>
      </c>
      <c r="C41" s="22">
        <v>4116650.99</v>
      </c>
    </row>
    <row r="42" spans="2:3" ht="13.5" thickBot="1" x14ac:dyDescent="0.25">
      <c r="B42" s="17" t="s">
        <v>4</v>
      </c>
      <c r="C42" s="18">
        <f>+C43+C47+C50+C55</f>
        <v>36291879.757684998</v>
      </c>
    </row>
    <row r="43" spans="2:3" x14ac:dyDescent="0.2">
      <c r="B43" s="30" t="s">
        <v>43</v>
      </c>
      <c r="C43" s="20">
        <f>SUM(C44:C46)</f>
        <v>668066.86999999988</v>
      </c>
    </row>
    <row r="44" spans="2:3" x14ac:dyDescent="0.2">
      <c r="B44" s="31" t="s">
        <v>77</v>
      </c>
      <c r="C44" s="22">
        <v>3388.8015</v>
      </c>
    </row>
    <row r="45" spans="2:3" x14ac:dyDescent="0.2">
      <c r="B45" s="31" t="s">
        <v>83</v>
      </c>
      <c r="C45" s="22">
        <v>616356.16849999991</v>
      </c>
    </row>
    <row r="46" spans="2:3" x14ac:dyDescent="0.2">
      <c r="B46" s="31" t="s">
        <v>129</v>
      </c>
      <c r="C46" s="22">
        <v>48321.9</v>
      </c>
    </row>
    <row r="47" spans="2:3" x14ac:dyDescent="0.2">
      <c r="B47" s="30" t="s">
        <v>73</v>
      </c>
      <c r="C47" s="20">
        <f>+SUM(C48:C49)</f>
        <v>3837010.730335</v>
      </c>
    </row>
    <row r="48" spans="2:3" x14ac:dyDescent="0.2">
      <c r="B48" s="31" t="s">
        <v>117</v>
      </c>
      <c r="C48" s="22">
        <v>59799.149835000004</v>
      </c>
    </row>
    <row r="49" spans="2:3" x14ac:dyDescent="0.2">
      <c r="B49" s="31" t="s">
        <v>74</v>
      </c>
      <c r="C49" s="22">
        <v>3777211.5805000002</v>
      </c>
    </row>
    <row r="50" spans="2:3" x14ac:dyDescent="0.2">
      <c r="B50" s="30" t="s">
        <v>22</v>
      </c>
      <c r="C50" s="20">
        <f>+SUM(C51:C54)</f>
        <v>28894260.188949995</v>
      </c>
    </row>
    <row r="51" spans="2:3" x14ac:dyDescent="0.2">
      <c r="B51" s="31" t="s">
        <v>23</v>
      </c>
      <c r="C51" s="22">
        <v>27769032.027999997</v>
      </c>
    </row>
    <row r="52" spans="2:3" x14ac:dyDescent="0.2">
      <c r="B52" s="31" t="s">
        <v>42</v>
      </c>
      <c r="C52" s="22">
        <v>762331.48131000006</v>
      </c>
    </row>
    <row r="53" spans="2:3" x14ac:dyDescent="0.2">
      <c r="B53" s="31" t="s">
        <v>24</v>
      </c>
      <c r="C53" s="22">
        <v>313539.1796400001</v>
      </c>
    </row>
    <row r="54" spans="2:3" x14ac:dyDescent="0.2">
      <c r="B54" s="31" t="s">
        <v>54</v>
      </c>
      <c r="C54" s="22">
        <v>49357.5</v>
      </c>
    </row>
    <row r="55" spans="2:3" x14ac:dyDescent="0.2">
      <c r="B55" s="30" t="s">
        <v>5</v>
      </c>
      <c r="C55" s="20">
        <f>+SUM(C56:C60)</f>
        <v>2892541.9684000001</v>
      </c>
    </row>
    <row r="56" spans="2:3" x14ac:dyDescent="0.2">
      <c r="B56" s="31" t="s">
        <v>45</v>
      </c>
      <c r="C56" s="22">
        <v>2405130.44</v>
      </c>
    </row>
    <row r="57" spans="2:3" x14ac:dyDescent="0.2">
      <c r="B57" s="31" t="s">
        <v>75</v>
      </c>
      <c r="C57" s="22">
        <v>377082.2</v>
      </c>
    </row>
    <row r="58" spans="2:3" x14ac:dyDescent="0.2">
      <c r="B58" s="31" t="s">
        <v>95</v>
      </c>
      <c r="C58" s="22">
        <v>50500</v>
      </c>
    </row>
    <row r="59" spans="2:3" x14ac:dyDescent="0.2">
      <c r="B59" s="31" t="s">
        <v>84</v>
      </c>
      <c r="C59" s="22">
        <v>26461.575000000001</v>
      </c>
    </row>
    <row r="60" spans="2:3" ht="13.5" thickBot="1" x14ac:dyDescent="0.25">
      <c r="B60" s="62" t="s">
        <v>76</v>
      </c>
      <c r="C60" s="41">
        <v>33367.753400000001</v>
      </c>
    </row>
    <row r="61" spans="2:3" ht="13.5" thickBot="1" x14ac:dyDescent="0.25">
      <c r="B61" s="17" t="s">
        <v>6</v>
      </c>
      <c r="C61" s="18">
        <f>+C62+C69+C74+C77+C79+C82+C87</f>
        <v>46208275.720224999</v>
      </c>
    </row>
    <row r="62" spans="2:3" x14ac:dyDescent="0.2">
      <c r="B62" s="30" t="s">
        <v>7</v>
      </c>
      <c r="C62" s="20">
        <f>SUM(C63:C68)</f>
        <v>32554288.996785</v>
      </c>
    </row>
    <row r="63" spans="2:3" x14ac:dyDescent="0.2">
      <c r="B63" s="31" t="s">
        <v>96</v>
      </c>
      <c r="C63" s="22">
        <v>916120.20600000001</v>
      </c>
    </row>
    <row r="64" spans="2:3" x14ac:dyDescent="0.2">
      <c r="B64" s="31" t="s">
        <v>7</v>
      </c>
      <c r="C64" s="22">
        <v>2160000</v>
      </c>
    </row>
    <row r="65" spans="2:3" x14ac:dyDescent="0.2">
      <c r="B65" s="31" t="s">
        <v>17</v>
      </c>
      <c r="C65" s="22">
        <v>16445443.467599999</v>
      </c>
    </row>
    <row r="66" spans="2:3" x14ac:dyDescent="0.2">
      <c r="B66" s="31" t="s">
        <v>61</v>
      </c>
      <c r="C66" s="22">
        <v>12378569.054400001</v>
      </c>
    </row>
    <row r="67" spans="2:3" x14ac:dyDescent="0.2">
      <c r="B67" s="31" t="s">
        <v>63</v>
      </c>
      <c r="C67" s="22">
        <v>44910.25</v>
      </c>
    </row>
    <row r="68" spans="2:3" x14ac:dyDescent="0.2">
      <c r="B68" s="31" t="s">
        <v>62</v>
      </c>
      <c r="C68" s="22">
        <v>609246.01878500008</v>
      </c>
    </row>
    <row r="69" spans="2:3" x14ac:dyDescent="0.2">
      <c r="B69" s="30" t="s">
        <v>65</v>
      </c>
      <c r="C69" s="20">
        <f>+SUM(C70:C73)</f>
        <v>8383161.9249</v>
      </c>
    </row>
    <row r="70" spans="2:3" x14ac:dyDescent="0.2">
      <c r="B70" s="31" t="s">
        <v>67</v>
      </c>
      <c r="C70" s="22">
        <v>689630.17</v>
      </c>
    </row>
    <row r="71" spans="2:3" x14ac:dyDescent="0.2">
      <c r="B71" s="31" t="s">
        <v>97</v>
      </c>
      <c r="C71" s="22">
        <v>48000</v>
      </c>
    </row>
    <row r="72" spans="2:3" x14ac:dyDescent="0.2">
      <c r="B72" s="31" t="s">
        <v>68</v>
      </c>
      <c r="C72" s="22">
        <v>7018333.3704000004</v>
      </c>
    </row>
    <row r="73" spans="2:3" x14ac:dyDescent="0.2">
      <c r="B73" s="31" t="s">
        <v>66</v>
      </c>
      <c r="C73" s="22">
        <v>627198.38449999993</v>
      </c>
    </row>
    <row r="74" spans="2:3" x14ac:dyDescent="0.2">
      <c r="B74" s="30" t="s">
        <v>49</v>
      </c>
      <c r="C74" s="20">
        <f>+SUM(C75:C76)</f>
        <v>56956.056255000003</v>
      </c>
    </row>
    <row r="75" spans="2:3" x14ac:dyDescent="0.2">
      <c r="B75" s="31" t="s">
        <v>49</v>
      </c>
      <c r="C75" s="22">
        <v>33542.313255000001</v>
      </c>
    </row>
    <row r="76" spans="2:3" x14ac:dyDescent="0.2">
      <c r="B76" s="31" t="s">
        <v>98</v>
      </c>
      <c r="C76" s="22">
        <v>23413.742999999999</v>
      </c>
    </row>
    <row r="77" spans="2:3" x14ac:dyDescent="0.2">
      <c r="B77" s="30" t="s">
        <v>59</v>
      </c>
      <c r="C77" s="20">
        <f>+C78</f>
        <v>1728000</v>
      </c>
    </row>
    <row r="78" spans="2:3" x14ac:dyDescent="0.2">
      <c r="B78" s="31" t="s">
        <v>60</v>
      </c>
      <c r="C78" s="22">
        <v>1728000</v>
      </c>
    </row>
    <row r="79" spans="2:3" x14ac:dyDescent="0.2">
      <c r="B79" s="30" t="s">
        <v>64</v>
      </c>
      <c r="C79" s="20">
        <f>SUM(C80:C81)</f>
        <v>1376687.41</v>
      </c>
    </row>
    <row r="80" spans="2:3" x14ac:dyDescent="0.2">
      <c r="B80" s="31" t="s">
        <v>99</v>
      </c>
      <c r="C80" s="22">
        <v>382471.90999999992</v>
      </c>
    </row>
    <row r="81" spans="2:3" x14ac:dyDescent="0.2">
      <c r="B81" s="31" t="s">
        <v>64</v>
      </c>
      <c r="C81" s="22">
        <v>994215.5</v>
      </c>
    </row>
    <row r="82" spans="2:3" x14ac:dyDescent="0.2">
      <c r="B82" s="30" t="s">
        <v>8</v>
      </c>
      <c r="C82" s="20">
        <f>SUM(C83:C86)</f>
        <v>1302263.8822849998</v>
      </c>
    </row>
    <row r="83" spans="2:3" x14ac:dyDescent="0.2">
      <c r="B83" s="31" t="s">
        <v>128</v>
      </c>
      <c r="C83" s="22">
        <v>270</v>
      </c>
    </row>
    <row r="84" spans="2:3" x14ac:dyDescent="0.2">
      <c r="B84" s="31" t="s">
        <v>50</v>
      </c>
      <c r="C84" s="22">
        <v>20250.251284999998</v>
      </c>
    </row>
    <row r="85" spans="2:3" x14ac:dyDescent="0.2">
      <c r="B85" s="31" t="s">
        <v>40</v>
      </c>
      <c r="C85" s="22">
        <v>885545.36099999992</v>
      </c>
    </row>
    <row r="86" spans="2:3" x14ac:dyDescent="0.2">
      <c r="B86" s="31" t="s">
        <v>51</v>
      </c>
      <c r="C86" s="22">
        <v>396198.26999999996</v>
      </c>
    </row>
    <row r="87" spans="2:3" x14ac:dyDescent="0.2">
      <c r="B87" s="30" t="s">
        <v>3</v>
      </c>
      <c r="C87" s="20">
        <f>+SUM(C88:C90)</f>
        <v>806917.45000000007</v>
      </c>
    </row>
    <row r="88" spans="2:3" x14ac:dyDescent="0.2">
      <c r="B88" s="31" t="s">
        <v>21</v>
      </c>
      <c r="C88" s="22">
        <v>439888.52500000002</v>
      </c>
    </row>
    <row r="89" spans="2:3" x14ac:dyDescent="0.2">
      <c r="B89" s="31" t="s">
        <v>118</v>
      </c>
      <c r="C89" s="22">
        <v>306313.80000000005</v>
      </c>
    </row>
    <row r="90" spans="2:3" ht="13.5" thickBot="1" x14ac:dyDescent="0.25">
      <c r="B90" s="31" t="s">
        <v>3</v>
      </c>
      <c r="C90" s="22">
        <v>60715.125</v>
      </c>
    </row>
    <row r="91" spans="2:3" ht="13.5" thickBot="1" x14ac:dyDescent="0.25">
      <c r="B91" s="17" t="s">
        <v>9</v>
      </c>
      <c r="C91" s="18">
        <f>+C92+C95+C99+C102+C104+C110+C114+C116</f>
        <v>32652536.98849</v>
      </c>
    </row>
    <row r="92" spans="2:3" x14ac:dyDescent="0.2">
      <c r="B92" s="30" t="s">
        <v>36</v>
      </c>
      <c r="C92" s="20">
        <f>+SUM(C93:C94)</f>
        <v>112520.82150000001</v>
      </c>
    </row>
    <row r="93" spans="2:3" x14ac:dyDescent="0.2">
      <c r="B93" s="31" t="s">
        <v>100</v>
      </c>
      <c r="C93" s="22">
        <v>36424.273499999996</v>
      </c>
    </row>
    <row r="94" spans="2:3" x14ac:dyDescent="0.2">
      <c r="B94" s="31" t="s">
        <v>29</v>
      </c>
      <c r="C94" s="22">
        <v>76096.54800000001</v>
      </c>
    </row>
    <row r="95" spans="2:3" x14ac:dyDescent="0.2">
      <c r="B95" s="30" t="s">
        <v>47</v>
      </c>
      <c r="C95" s="20">
        <f>+SUM(C96:C98)</f>
        <v>469748.96921500005</v>
      </c>
    </row>
    <row r="96" spans="2:3" x14ac:dyDescent="0.2">
      <c r="B96" s="31" t="s">
        <v>69</v>
      </c>
      <c r="C96" s="22">
        <v>161978.5085</v>
      </c>
    </row>
    <row r="97" spans="2:3" x14ac:dyDescent="0.2">
      <c r="B97" s="31" t="s">
        <v>70</v>
      </c>
      <c r="C97" s="22">
        <v>12975.75</v>
      </c>
    </row>
    <row r="98" spans="2:3" x14ac:dyDescent="0.2">
      <c r="B98" s="31" t="s">
        <v>48</v>
      </c>
      <c r="C98" s="22">
        <v>294794.71071500005</v>
      </c>
    </row>
    <row r="99" spans="2:3" x14ac:dyDescent="0.2">
      <c r="B99" s="30" t="s">
        <v>28</v>
      </c>
      <c r="C99" s="20">
        <f>+SUM(C100:C101)</f>
        <v>3001327.94</v>
      </c>
    </row>
    <row r="100" spans="2:3" x14ac:dyDescent="0.2">
      <c r="B100" s="31" t="s">
        <v>119</v>
      </c>
      <c r="C100" s="22">
        <v>779716.60499999998</v>
      </c>
    </row>
    <row r="101" spans="2:3" x14ac:dyDescent="0.2">
      <c r="B101" s="31" t="s">
        <v>39</v>
      </c>
      <c r="C101" s="22">
        <v>2221611.335</v>
      </c>
    </row>
    <row r="102" spans="2:3" x14ac:dyDescent="0.2">
      <c r="B102" s="30" t="s">
        <v>71</v>
      </c>
      <c r="C102" s="20">
        <f>+C103</f>
        <v>246337.65480999998</v>
      </c>
    </row>
    <row r="103" spans="2:3" x14ac:dyDescent="0.2">
      <c r="B103" s="31" t="s">
        <v>72</v>
      </c>
      <c r="C103" s="22">
        <v>246337.65480999998</v>
      </c>
    </row>
    <row r="104" spans="2:3" x14ac:dyDescent="0.2">
      <c r="B104" s="30" t="s">
        <v>10</v>
      </c>
      <c r="C104" s="20">
        <f>+SUM(C105:C109)</f>
        <v>3350233.0994899999</v>
      </c>
    </row>
    <row r="105" spans="2:3" x14ac:dyDescent="0.2">
      <c r="B105" s="31" t="s">
        <v>46</v>
      </c>
      <c r="C105" s="22">
        <v>178828.21800000002</v>
      </c>
    </row>
    <row r="106" spans="2:3" x14ac:dyDescent="0.2">
      <c r="B106" s="31" t="s">
        <v>10</v>
      </c>
      <c r="C106" s="22">
        <v>2940867.0122000002</v>
      </c>
    </row>
    <row r="107" spans="2:3" x14ac:dyDescent="0.2">
      <c r="B107" s="31" t="s">
        <v>101</v>
      </c>
      <c r="C107" s="22">
        <v>81138.212800000008</v>
      </c>
    </row>
    <row r="108" spans="2:3" x14ac:dyDescent="0.2">
      <c r="B108" s="31" t="s">
        <v>41</v>
      </c>
      <c r="C108" s="22">
        <v>86437.345390000017</v>
      </c>
    </row>
    <row r="109" spans="2:3" x14ac:dyDescent="0.2">
      <c r="B109" s="31" t="s">
        <v>87</v>
      </c>
      <c r="C109" s="22">
        <v>62962.311100000006</v>
      </c>
    </row>
    <row r="110" spans="2:3" x14ac:dyDescent="0.2">
      <c r="B110" s="30" t="s">
        <v>11</v>
      </c>
      <c r="C110" s="20">
        <f>+SUM(C111:C113)</f>
        <v>9222180.1580850016</v>
      </c>
    </row>
    <row r="111" spans="2:3" x14ac:dyDescent="0.2">
      <c r="B111" s="31" t="s">
        <v>120</v>
      </c>
      <c r="C111" s="22">
        <v>4808138.96</v>
      </c>
    </row>
    <row r="112" spans="2:3" x14ac:dyDescent="0.2">
      <c r="B112" s="31" t="s">
        <v>11</v>
      </c>
      <c r="C112" s="22">
        <v>4360064.0152000003</v>
      </c>
    </row>
    <row r="113" spans="2:3" ht="13.5" thickBot="1" x14ac:dyDescent="0.25">
      <c r="B113" s="62" t="s">
        <v>121</v>
      </c>
      <c r="C113" s="41">
        <v>53977.182885000002</v>
      </c>
    </row>
    <row r="114" spans="2:3" x14ac:dyDescent="0.2">
      <c r="B114" s="30" t="s">
        <v>44</v>
      </c>
      <c r="C114" s="20">
        <f>+C115</f>
        <v>1154252.7015</v>
      </c>
    </row>
    <row r="115" spans="2:3" x14ac:dyDescent="0.2">
      <c r="B115" s="31" t="s">
        <v>44</v>
      </c>
      <c r="C115" s="22">
        <v>1154252.7015</v>
      </c>
    </row>
    <row r="116" spans="2:3" x14ac:dyDescent="0.2">
      <c r="B116" s="30" t="s">
        <v>12</v>
      </c>
      <c r="C116" s="20">
        <f>+SUM(C117:C124)</f>
        <v>15095935.643890001</v>
      </c>
    </row>
    <row r="117" spans="2:3" x14ac:dyDescent="0.2">
      <c r="B117" s="31" t="s">
        <v>102</v>
      </c>
      <c r="C117" s="22">
        <v>659893.22484000004</v>
      </c>
    </row>
    <row r="118" spans="2:3" x14ac:dyDescent="0.2">
      <c r="B118" s="31" t="s">
        <v>103</v>
      </c>
      <c r="C118" s="22">
        <v>43408.6</v>
      </c>
    </row>
    <row r="119" spans="2:3" x14ac:dyDescent="0.2">
      <c r="B119" s="31" t="s">
        <v>104</v>
      </c>
      <c r="C119" s="22">
        <v>60710.888999999996</v>
      </c>
    </row>
    <row r="120" spans="2:3" x14ac:dyDescent="0.2">
      <c r="B120" s="31" t="s">
        <v>108</v>
      </c>
      <c r="C120" s="22">
        <v>32269.347000000005</v>
      </c>
    </row>
    <row r="121" spans="2:3" x14ac:dyDescent="0.2">
      <c r="B121" s="31" t="s">
        <v>127</v>
      </c>
      <c r="C121" s="22">
        <v>642724.04833000002</v>
      </c>
    </row>
    <row r="122" spans="2:3" x14ac:dyDescent="0.2">
      <c r="B122" s="31" t="s">
        <v>38</v>
      </c>
      <c r="C122" s="22">
        <v>49034.780000000006</v>
      </c>
    </row>
    <row r="123" spans="2:3" x14ac:dyDescent="0.2">
      <c r="B123" s="31" t="s">
        <v>12</v>
      </c>
      <c r="C123" s="22">
        <v>12014315</v>
      </c>
    </row>
    <row r="124" spans="2:3" ht="13.5" thickBot="1" x14ac:dyDescent="0.25">
      <c r="B124" s="31" t="s">
        <v>122</v>
      </c>
      <c r="C124" s="22">
        <v>1593579.7547200001</v>
      </c>
    </row>
    <row r="125" spans="2:3" ht="13.5" thickBot="1" x14ac:dyDescent="0.25">
      <c r="B125" s="17" t="s">
        <v>13</v>
      </c>
      <c r="C125" s="5">
        <f>+C126+C128+C134+C136+C140</f>
        <v>44060074.496360004</v>
      </c>
    </row>
    <row r="126" spans="2:3" x14ac:dyDescent="0.2">
      <c r="B126" s="30" t="s">
        <v>30</v>
      </c>
      <c r="C126" s="20">
        <f>+C127</f>
        <v>383712.02531999996</v>
      </c>
    </row>
    <row r="127" spans="2:3" x14ac:dyDescent="0.2">
      <c r="B127" s="31" t="s">
        <v>30</v>
      </c>
      <c r="C127" s="22">
        <v>383712.02531999996</v>
      </c>
    </row>
    <row r="128" spans="2:3" x14ac:dyDescent="0.2">
      <c r="B128" s="30" t="s">
        <v>14</v>
      </c>
      <c r="C128" s="20">
        <f>+SUM(C129:C133)</f>
        <v>26199758.898365002</v>
      </c>
    </row>
    <row r="129" spans="2:3" x14ac:dyDescent="0.2">
      <c r="B129" s="31" t="s">
        <v>79</v>
      </c>
      <c r="C129" s="22">
        <v>53824.635199999997</v>
      </c>
    </row>
    <row r="130" spans="2:3" x14ac:dyDescent="0.2">
      <c r="B130" s="31" t="s">
        <v>16</v>
      </c>
      <c r="C130" s="22">
        <v>1862585.4550000001</v>
      </c>
    </row>
    <row r="131" spans="2:3" x14ac:dyDescent="0.2">
      <c r="B131" s="31" t="s">
        <v>105</v>
      </c>
      <c r="C131" s="22">
        <v>406876</v>
      </c>
    </row>
    <row r="132" spans="2:3" x14ac:dyDescent="0.2">
      <c r="B132" s="31" t="s">
        <v>31</v>
      </c>
      <c r="C132" s="22">
        <v>23861613.808165003</v>
      </c>
    </row>
    <row r="133" spans="2:3" x14ac:dyDescent="0.2">
      <c r="B133" s="31" t="s">
        <v>78</v>
      </c>
      <c r="C133" s="22">
        <v>14859</v>
      </c>
    </row>
    <row r="134" spans="2:3" x14ac:dyDescent="0.2">
      <c r="B134" s="30" t="s">
        <v>123</v>
      </c>
      <c r="C134" s="20">
        <f>+C135</f>
        <v>38664.111999999994</v>
      </c>
    </row>
    <row r="135" spans="2:3" x14ac:dyDescent="0.2">
      <c r="B135" s="31" t="s">
        <v>124</v>
      </c>
      <c r="C135" s="22">
        <v>38664.111999999994</v>
      </c>
    </row>
    <row r="136" spans="2:3" x14ac:dyDescent="0.2">
      <c r="B136" s="30" t="s">
        <v>52</v>
      </c>
      <c r="C136" s="20">
        <f>+SUM(C137:C139)</f>
        <v>16367450.426674999</v>
      </c>
    </row>
    <row r="137" spans="2:3" x14ac:dyDescent="0.2">
      <c r="B137" s="31" t="s">
        <v>53</v>
      </c>
      <c r="C137" s="22">
        <v>10189304.289000001</v>
      </c>
    </row>
    <row r="138" spans="2:3" x14ac:dyDescent="0.2">
      <c r="B138" s="31" t="s">
        <v>106</v>
      </c>
      <c r="C138" s="22">
        <v>92031.637500000026</v>
      </c>
    </row>
    <row r="139" spans="2:3" x14ac:dyDescent="0.2">
      <c r="B139" s="31" t="s">
        <v>80</v>
      </c>
      <c r="C139" s="22">
        <v>6086114.5001750002</v>
      </c>
    </row>
    <row r="140" spans="2:3" x14ac:dyDescent="0.2">
      <c r="B140" s="30" t="s">
        <v>32</v>
      </c>
      <c r="C140" s="20">
        <f>+C141</f>
        <v>1070489.034</v>
      </c>
    </row>
    <row r="141" spans="2:3" ht="13.5" thickBot="1" x14ac:dyDescent="0.25">
      <c r="B141" s="31" t="s">
        <v>33</v>
      </c>
      <c r="C141" s="22">
        <v>1070489.034</v>
      </c>
    </row>
    <row r="142" spans="2:3" ht="13.5" thickBot="1" x14ac:dyDescent="0.25">
      <c r="B142" s="17" t="s">
        <v>81</v>
      </c>
      <c r="C142" s="5">
        <v>16414000</v>
      </c>
    </row>
    <row r="143" spans="2:3" ht="13.5" thickBot="1" x14ac:dyDescent="0.25">
      <c r="B143" s="24" t="s">
        <v>19</v>
      </c>
      <c r="C143" s="5">
        <f>+C12+C42+C61+C91+C125+C142</f>
        <v>204785628.78916502</v>
      </c>
    </row>
    <row r="144" spans="2:3" ht="13.5" thickBot="1" x14ac:dyDescent="0.25">
      <c r="B144" s="32" t="s">
        <v>18</v>
      </c>
      <c r="C144" s="7">
        <v>0</v>
      </c>
    </row>
    <row r="145" spans="2:3" ht="13.5" thickBot="1" x14ac:dyDescent="0.25">
      <c r="B145" s="24" t="s">
        <v>20</v>
      </c>
      <c r="C145" s="6">
        <f>+C143+C144</f>
        <v>204785628.78916502</v>
      </c>
    </row>
    <row r="150" spans="2:3" x14ac:dyDescent="0.2">
      <c r="B150" s="33"/>
    </row>
    <row r="152" spans="2:3" x14ac:dyDescent="0.2">
      <c r="B152" s="2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scale="85" orientation="portrait" r:id="rId1"/>
  <headerFooter>
    <oddFooter>&amp;R&amp;P/&amp;N</oddFooter>
  </headerFooter>
  <rowBreaks count="2" manualBreakCount="2">
    <brk id="60" min="1" max="2" man="1"/>
    <brk id="113" min="1" max="2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zoomScaleNormal="100" workbookViewId="0">
      <selection activeCell="G13" sqref="G13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10"/>
      <c r="D1" s="10"/>
    </row>
    <row r="2" spans="1:5" x14ac:dyDescent="0.2">
      <c r="A2" s="3"/>
      <c r="B2" s="2"/>
      <c r="C2" s="10"/>
      <c r="D2" s="10"/>
    </row>
    <row r="3" spans="1:5" x14ac:dyDescent="0.2">
      <c r="A3" s="3"/>
      <c r="B3" s="2"/>
      <c r="C3" s="10"/>
      <c r="D3" s="10"/>
    </row>
    <row r="4" spans="1:5" x14ac:dyDescent="0.2">
      <c r="A4" s="3"/>
      <c r="B4" s="4"/>
      <c r="C4" s="26"/>
      <c r="D4" s="26"/>
    </row>
    <row r="5" spans="1:5" ht="15" customHeight="1" x14ac:dyDescent="0.2">
      <c r="B5" s="65" t="s">
        <v>85</v>
      </c>
      <c r="C5" s="65"/>
      <c r="D5" s="27"/>
    </row>
    <row r="6" spans="1:5" ht="15" customHeight="1" x14ac:dyDescent="0.25">
      <c r="B6" s="12"/>
      <c r="C6" s="12"/>
    </row>
    <row r="7" spans="1:5" x14ac:dyDescent="0.2">
      <c r="B7" s="71" t="s">
        <v>125</v>
      </c>
      <c r="C7" s="71"/>
    </row>
    <row r="8" spans="1:5" x14ac:dyDescent="0.2">
      <c r="B8" s="14"/>
      <c r="C8" s="14"/>
    </row>
    <row r="9" spans="1:5" x14ac:dyDescent="0.2">
      <c r="B9" s="72" t="s">
        <v>132</v>
      </c>
      <c r="C9" s="72"/>
    </row>
    <row r="10" spans="1:5" ht="13.5" thickBot="1" x14ac:dyDescent="0.25">
      <c r="B10" s="69"/>
      <c r="C10" s="69"/>
    </row>
    <row r="11" spans="1:5" ht="13.5" thickBot="1" x14ac:dyDescent="0.25">
      <c r="B11" s="15" t="s">
        <v>0</v>
      </c>
      <c r="C11" s="16" t="s">
        <v>15</v>
      </c>
      <c r="E11"/>
    </row>
    <row r="12" spans="1:5" ht="13.5" thickBot="1" x14ac:dyDescent="0.25">
      <c r="B12" s="17" t="s">
        <v>6</v>
      </c>
      <c r="C12" s="18">
        <f>+C13</f>
        <v>22080</v>
      </c>
      <c r="E12"/>
    </row>
    <row r="13" spans="1:5" x14ac:dyDescent="0.2">
      <c r="B13" s="30" t="s">
        <v>3</v>
      </c>
      <c r="C13" s="20">
        <f>+SUM(C14:C14)</f>
        <v>22080</v>
      </c>
      <c r="E13"/>
    </row>
    <row r="14" spans="1:5" ht="13.5" thickBot="1" x14ac:dyDescent="0.25">
      <c r="B14" s="31" t="s">
        <v>118</v>
      </c>
      <c r="C14" s="22">
        <v>22080</v>
      </c>
      <c r="E14"/>
    </row>
    <row r="15" spans="1:5" ht="13.5" thickBot="1" x14ac:dyDescent="0.25">
      <c r="B15" s="24" t="s">
        <v>19</v>
      </c>
      <c r="C15" s="5">
        <f>+C12</f>
        <v>22080</v>
      </c>
      <c r="E15"/>
    </row>
    <row r="16" spans="1:5" ht="13.5" thickBot="1" x14ac:dyDescent="0.25">
      <c r="B16" s="32" t="s">
        <v>18</v>
      </c>
      <c r="C16" s="7">
        <v>0</v>
      </c>
      <c r="E16"/>
    </row>
    <row r="17" spans="2:5" ht="13.5" thickBot="1" x14ac:dyDescent="0.25">
      <c r="B17" s="24" t="s">
        <v>20</v>
      </c>
      <c r="C17" s="6">
        <f>+C15+C16</f>
        <v>22080</v>
      </c>
      <c r="E17"/>
    </row>
    <row r="18" spans="2:5" x14ac:dyDescent="0.2">
      <c r="E18"/>
    </row>
    <row r="19" spans="2:5" x14ac:dyDescent="0.2">
      <c r="E19"/>
    </row>
    <row r="20" spans="2:5" x14ac:dyDescent="0.2">
      <c r="E20"/>
    </row>
    <row r="21" spans="2:5" x14ac:dyDescent="0.2">
      <c r="E21"/>
    </row>
    <row r="22" spans="2:5" x14ac:dyDescent="0.2">
      <c r="E22"/>
    </row>
    <row r="23" spans="2:5" x14ac:dyDescent="0.2">
      <c r="E23"/>
    </row>
    <row r="24" spans="2:5" x14ac:dyDescent="0.2">
      <c r="E24"/>
    </row>
    <row r="25" spans="2:5" x14ac:dyDescent="0.2">
      <c r="E25"/>
    </row>
    <row r="26" spans="2:5" x14ac:dyDescent="0.2">
      <c r="E26"/>
    </row>
    <row r="27" spans="2:5" x14ac:dyDescent="0.2">
      <c r="E27"/>
    </row>
    <row r="28" spans="2:5" x14ac:dyDescent="0.2">
      <c r="E28"/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5433070866141736" bottom="0.31496062992125984" header="0.31496062992125984" footer="0.31496062992125984"/>
  <pageSetup orientation="portrait" r:id="rId1"/>
  <headerFooter>
    <oddFooter>&amp;R&amp;P/&amp;N</oddFooter>
  </headerFooter>
  <rowBreaks count="1" manualBreakCount="1">
    <brk id="55" max="16383" man="1"/>
  </row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4"/>
  <sheetViews>
    <sheetView zoomScaleNormal="100" workbookViewId="0">
      <selection activeCell="K30" sqref="K30"/>
    </sheetView>
  </sheetViews>
  <sheetFormatPr baseColWidth="10" defaultRowHeight="12.75" x14ac:dyDescent="0.2"/>
  <cols>
    <col min="1" max="1" width="11.42578125" style="1"/>
    <col min="2" max="2" width="46" style="1" customWidth="1"/>
    <col min="3" max="3" width="27.28515625" style="1" customWidth="1"/>
    <col min="4" max="16384" width="11.42578125" style="1"/>
  </cols>
  <sheetData>
    <row r="1" spans="1:5" x14ac:dyDescent="0.2">
      <c r="A1" s="3"/>
      <c r="B1" s="2"/>
      <c r="C1" s="10"/>
      <c r="D1" s="10"/>
    </row>
    <row r="2" spans="1:5" x14ac:dyDescent="0.2">
      <c r="A2" s="3"/>
      <c r="B2" s="2"/>
      <c r="C2" s="10"/>
      <c r="D2" s="10"/>
    </row>
    <row r="3" spans="1:5" x14ac:dyDescent="0.2">
      <c r="A3" s="3"/>
      <c r="B3" s="2"/>
      <c r="C3" s="10"/>
      <c r="D3" s="10"/>
    </row>
    <row r="4" spans="1:5" x14ac:dyDescent="0.2">
      <c r="A4" s="3"/>
      <c r="B4" s="4"/>
      <c r="C4" s="26"/>
      <c r="D4" s="26"/>
    </row>
    <row r="5" spans="1:5" ht="15" customHeight="1" x14ac:dyDescent="0.2">
      <c r="B5" s="65" t="s">
        <v>85</v>
      </c>
      <c r="C5" s="65"/>
      <c r="D5" s="27"/>
    </row>
    <row r="6" spans="1:5" ht="15" customHeight="1" x14ac:dyDescent="0.25">
      <c r="B6" s="12"/>
      <c r="C6" s="12"/>
      <c r="D6" s="9"/>
    </row>
    <row r="7" spans="1:5" x14ac:dyDescent="0.2">
      <c r="B7" s="71" t="s">
        <v>88</v>
      </c>
      <c r="C7" s="71"/>
      <c r="D7" s="13"/>
    </row>
    <row r="8" spans="1:5" x14ac:dyDescent="0.2">
      <c r="B8" s="13"/>
      <c r="C8" s="13"/>
      <c r="D8" s="13"/>
    </row>
    <row r="9" spans="1:5" x14ac:dyDescent="0.2">
      <c r="B9" s="72" t="s">
        <v>132</v>
      </c>
      <c r="C9" s="72"/>
      <c r="D9" s="28"/>
    </row>
    <row r="10" spans="1:5" ht="13.5" thickBot="1" x14ac:dyDescent="0.25">
      <c r="B10" s="69"/>
      <c r="C10" s="69"/>
    </row>
    <row r="11" spans="1:5" ht="13.5" thickBot="1" x14ac:dyDescent="0.25">
      <c r="B11" s="15" t="s">
        <v>0</v>
      </c>
      <c r="C11" s="16" t="s">
        <v>15</v>
      </c>
      <c r="E11"/>
    </row>
    <row r="12" spans="1:5" ht="13.5" thickBot="1" x14ac:dyDescent="0.25">
      <c r="B12" s="17" t="s">
        <v>35</v>
      </c>
      <c r="C12" s="18">
        <f>+C13+C15+C17+C20+C22+C24</f>
        <v>421971.61000000004</v>
      </c>
      <c r="E12"/>
    </row>
    <row r="13" spans="1:5" x14ac:dyDescent="0.2">
      <c r="B13" s="23" t="s">
        <v>82</v>
      </c>
      <c r="C13" s="20">
        <f>+C14</f>
        <v>11357.14</v>
      </c>
      <c r="E13"/>
    </row>
    <row r="14" spans="1:5" x14ac:dyDescent="0.2">
      <c r="B14" s="31" t="s">
        <v>82</v>
      </c>
      <c r="C14" s="22">
        <v>11357.14</v>
      </c>
      <c r="E14"/>
    </row>
    <row r="15" spans="1:5" x14ac:dyDescent="0.2">
      <c r="B15" s="23" t="s">
        <v>1</v>
      </c>
      <c r="C15" s="20">
        <f>+C16</f>
        <v>24000</v>
      </c>
      <c r="E15"/>
    </row>
    <row r="16" spans="1:5" x14ac:dyDescent="0.2">
      <c r="B16" s="31" t="s">
        <v>55</v>
      </c>
      <c r="C16" s="22">
        <v>24000</v>
      </c>
      <c r="E16"/>
    </row>
    <row r="17" spans="2:5" x14ac:dyDescent="0.2">
      <c r="B17" s="23" t="s">
        <v>34</v>
      </c>
      <c r="C17" s="20">
        <f>+C18+C19</f>
        <v>153956.25</v>
      </c>
      <c r="E17"/>
    </row>
    <row r="18" spans="2:5" x14ac:dyDescent="0.2">
      <c r="B18" s="31" t="s">
        <v>90</v>
      </c>
      <c r="C18" s="22">
        <v>29333.339999999997</v>
      </c>
      <c r="E18"/>
    </row>
    <row r="19" spans="2:5" x14ac:dyDescent="0.2">
      <c r="B19" s="31" t="s">
        <v>56</v>
      </c>
      <c r="C19" s="22">
        <v>124622.91</v>
      </c>
      <c r="E19"/>
    </row>
    <row r="20" spans="2:5" x14ac:dyDescent="0.2">
      <c r="B20" s="23" t="s">
        <v>25</v>
      </c>
      <c r="C20" s="20">
        <f>+C21</f>
        <v>190044.7</v>
      </c>
      <c r="E20"/>
    </row>
    <row r="21" spans="2:5" x14ac:dyDescent="0.2">
      <c r="B21" s="31" t="s">
        <v>94</v>
      </c>
      <c r="C21" s="22">
        <v>190044.7</v>
      </c>
      <c r="E21"/>
    </row>
    <row r="22" spans="2:5" x14ac:dyDescent="0.2">
      <c r="B22" s="23" t="s">
        <v>26</v>
      </c>
      <c r="C22" s="20">
        <f>+C23</f>
        <v>41257.97</v>
      </c>
      <c r="E22"/>
    </row>
    <row r="23" spans="2:5" x14ac:dyDescent="0.2">
      <c r="B23" s="31" t="s">
        <v>126</v>
      </c>
      <c r="C23" s="22">
        <v>41257.97</v>
      </c>
      <c r="D23" s="29"/>
      <c r="E23"/>
    </row>
    <row r="24" spans="2:5" x14ac:dyDescent="0.2">
      <c r="B24" s="23" t="s">
        <v>2</v>
      </c>
      <c r="C24" s="20">
        <f>+C25</f>
        <v>1355.5499999999993</v>
      </c>
      <c r="E24"/>
    </row>
    <row r="25" spans="2:5" ht="13.5" thickBot="1" x14ac:dyDescent="0.25">
      <c r="B25" s="31" t="s">
        <v>2</v>
      </c>
      <c r="C25" s="22">
        <v>1355.5499999999993</v>
      </c>
      <c r="E25"/>
    </row>
    <row r="26" spans="2:5" ht="13.5" thickBot="1" x14ac:dyDescent="0.25">
      <c r="B26" s="17" t="s">
        <v>4</v>
      </c>
      <c r="C26" s="18">
        <f>+C27+C29+C32</f>
        <v>1949736.07</v>
      </c>
      <c r="E26"/>
    </row>
    <row r="27" spans="2:5" x14ac:dyDescent="0.2">
      <c r="B27" s="23" t="s">
        <v>73</v>
      </c>
      <c r="C27" s="20">
        <f>+C28</f>
        <v>51267.54</v>
      </c>
      <c r="E27"/>
    </row>
    <row r="28" spans="2:5" x14ac:dyDescent="0.2">
      <c r="B28" s="31" t="s">
        <v>74</v>
      </c>
      <c r="C28" s="22">
        <v>51267.54</v>
      </c>
      <c r="E28"/>
    </row>
    <row r="29" spans="2:5" x14ac:dyDescent="0.2">
      <c r="B29" s="23" t="s">
        <v>22</v>
      </c>
      <c r="C29" s="20">
        <f>+C30+C31</f>
        <v>1576063.99</v>
      </c>
    </row>
    <row r="30" spans="2:5" x14ac:dyDescent="0.2">
      <c r="B30" s="31" t="s">
        <v>23</v>
      </c>
      <c r="C30" s="22">
        <v>1571591.77</v>
      </c>
    </row>
    <row r="31" spans="2:5" x14ac:dyDescent="0.2">
      <c r="B31" s="31" t="s">
        <v>54</v>
      </c>
      <c r="C31" s="22">
        <v>4472.22</v>
      </c>
    </row>
    <row r="32" spans="2:5" x14ac:dyDescent="0.2">
      <c r="B32" s="23" t="s">
        <v>5</v>
      </c>
      <c r="C32" s="20">
        <f>+C33+C34+C35</f>
        <v>322404.53999999998</v>
      </c>
    </row>
    <row r="33" spans="2:3" x14ac:dyDescent="0.2">
      <c r="B33" s="31" t="s">
        <v>75</v>
      </c>
      <c r="C33" s="22">
        <v>226781.74999999997</v>
      </c>
    </row>
    <row r="34" spans="2:3" x14ac:dyDescent="0.2">
      <c r="B34" s="31" t="s">
        <v>84</v>
      </c>
      <c r="C34" s="22">
        <v>62596.800000000003</v>
      </c>
    </row>
    <row r="35" spans="2:3" ht="13.5" thickBot="1" x14ac:dyDescent="0.25">
      <c r="B35" s="31" t="s">
        <v>76</v>
      </c>
      <c r="C35" s="22">
        <v>33025.990000000013</v>
      </c>
    </row>
    <row r="36" spans="2:3" ht="13.5" thickBot="1" x14ac:dyDescent="0.25">
      <c r="B36" s="17" t="s">
        <v>6</v>
      </c>
      <c r="C36" s="18">
        <f>+C37+C43+C47+C49+C52+C54</f>
        <v>11162208.700000001</v>
      </c>
    </row>
    <row r="37" spans="2:3" x14ac:dyDescent="0.2">
      <c r="B37" s="19" t="s">
        <v>7</v>
      </c>
      <c r="C37" s="49">
        <f>+C38+C39+C40+C41+C42</f>
        <v>10180520.950000003</v>
      </c>
    </row>
    <row r="38" spans="2:3" x14ac:dyDescent="0.2">
      <c r="B38" s="31" t="s">
        <v>7</v>
      </c>
      <c r="C38" s="22">
        <v>1829642.3100000015</v>
      </c>
    </row>
    <row r="39" spans="2:3" x14ac:dyDescent="0.2">
      <c r="B39" s="31" t="s">
        <v>17</v>
      </c>
      <c r="C39" s="22">
        <v>6083997.1700000018</v>
      </c>
    </row>
    <row r="40" spans="2:3" x14ac:dyDescent="0.2">
      <c r="B40" s="31" t="s">
        <v>61</v>
      </c>
      <c r="C40" s="22">
        <v>335515.82999999996</v>
      </c>
    </row>
    <row r="41" spans="2:3" x14ac:dyDescent="0.2">
      <c r="B41" s="31" t="s">
        <v>63</v>
      </c>
      <c r="C41" s="22">
        <v>503371.63999999996</v>
      </c>
    </row>
    <row r="42" spans="2:3" x14ac:dyDescent="0.2">
      <c r="B42" s="31" t="s">
        <v>62</v>
      </c>
      <c r="C42" s="22">
        <v>1427993.9999999995</v>
      </c>
    </row>
    <row r="43" spans="2:3" x14ac:dyDescent="0.2">
      <c r="B43" s="23" t="s">
        <v>65</v>
      </c>
      <c r="C43" s="20">
        <f>+C44+C45+C46</f>
        <v>172194.37</v>
      </c>
    </row>
    <row r="44" spans="2:3" x14ac:dyDescent="0.2">
      <c r="B44" s="31" t="s">
        <v>97</v>
      </c>
      <c r="C44" s="22">
        <v>54026.68</v>
      </c>
    </row>
    <row r="45" spans="2:3" x14ac:dyDescent="0.2">
      <c r="B45" s="31" t="s">
        <v>68</v>
      </c>
      <c r="C45" s="22">
        <v>26555.550000000003</v>
      </c>
    </row>
    <row r="46" spans="2:3" x14ac:dyDescent="0.2">
      <c r="B46" s="31" t="s">
        <v>66</v>
      </c>
      <c r="C46" s="22">
        <v>91612.14</v>
      </c>
    </row>
    <row r="47" spans="2:3" x14ac:dyDescent="0.2">
      <c r="B47" s="23" t="s">
        <v>59</v>
      </c>
      <c r="C47" s="20">
        <f>+C48</f>
        <v>47394.689999999995</v>
      </c>
    </row>
    <row r="48" spans="2:3" x14ac:dyDescent="0.2">
      <c r="B48" s="31" t="s">
        <v>60</v>
      </c>
      <c r="C48" s="22">
        <v>47394.689999999995</v>
      </c>
    </row>
    <row r="49" spans="2:3" x14ac:dyDescent="0.2">
      <c r="B49" s="23" t="s">
        <v>64</v>
      </c>
      <c r="C49" s="20">
        <f>+C50+C51</f>
        <v>147482.54999999999</v>
      </c>
    </row>
    <row r="50" spans="2:3" x14ac:dyDescent="0.2">
      <c r="B50" s="31" t="s">
        <v>99</v>
      </c>
      <c r="C50" s="22">
        <v>66666.710000000006</v>
      </c>
    </row>
    <row r="51" spans="2:3" x14ac:dyDescent="0.2">
      <c r="B51" s="31" t="s">
        <v>64</v>
      </c>
      <c r="C51" s="22">
        <v>80815.839999999997</v>
      </c>
    </row>
    <row r="52" spans="2:3" x14ac:dyDescent="0.2">
      <c r="B52" s="23" t="s">
        <v>8</v>
      </c>
      <c r="C52" s="20">
        <f>+C53</f>
        <v>431186.8600000001</v>
      </c>
    </row>
    <row r="53" spans="2:3" x14ac:dyDescent="0.2">
      <c r="B53" s="31" t="s">
        <v>51</v>
      </c>
      <c r="C53" s="22">
        <v>431186.8600000001</v>
      </c>
    </row>
    <row r="54" spans="2:3" x14ac:dyDescent="0.2">
      <c r="B54" s="23" t="s">
        <v>3</v>
      </c>
      <c r="C54" s="20">
        <f>+C55+C56+C57</f>
        <v>183429.27999999997</v>
      </c>
    </row>
    <row r="55" spans="2:3" x14ac:dyDescent="0.2">
      <c r="B55" s="31" t="s">
        <v>21</v>
      </c>
      <c r="C55" s="22">
        <v>158351.66999999998</v>
      </c>
    </row>
    <row r="56" spans="2:3" x14ac:dyDescent="0.2">
      <c r="B56" s="31" t="s">
        <v>118</v>
      </c>
      <c r="C56" s="22">
        <v>8202.2100000000009</v>
      </c>
    </row>
    <row r="57" spans="2:3" ht="13.5" thickBot="1" x14ac:dyDescent="0.25">
      <c r="B57" s="62" t="s">
        <v>3</v>
      </c>
      <c r="C57" s="41">
        <v>16875.400000000001</v>
      </c>
    </row>
    <row r="58" spans="2:3" ht="13.5" thickBot="1" x14ac:dyDescent="0.25">
      <c r="B58" s="17" t="s">
        <v>9</v>
      </c>
      <c r="C58" s="18">
        <f>+C59+C61+C64+C66+C69+C72+C74</f>
        <v>2499382.06</v>
      </c>
    </row>
    <row r="59" spans="2:3" x14ac:dyDescent="0.2">
      <c r="B59" s="23" t="s">
        <v>36</v>
      </c>
      <c r="C59" s="20">
        <f>+C60</f>
        <v>47057.709999999992</v>
      </c>
    </row>
    <row r="60" spans="2:3" x14ac:dyDescent="0.2">
      <c r="B60" s="31" t="s">
        <v>29</v>
      </c>
      <c r="C60" s="22">
        <v>47057.709999999992</v>
      </c>
    </row>
    <row r="61" spans="2:3" x14ac:dyDescent="0.2">
      <c r="B61" s="23" t="s">
        <v>47</v>
      </c>
      <c r="C61" s="20">
        <f>+C62+C63</f>
        <v>25467.15</v>
      </c>
    </row>
    <row r="62" spans="2:3" x14ac:dyDescent="0.2">
      <c r="B62" s="31" t="s">
        <v>69</v>
      </c>
      <c r="C62" s="22">
        <v>25000</v>
      </c>
    </row>
    <row r="63" spans="2:3" x14ac:dyDescent="0.2">
      <c r="B63" s="31" t="s">
        <v>48</v>
      </c>
      <c r="C63" s="22">
        <v>467.15</v>
      </c>
    </row>
    <row r="64" spans="2:3" x14ac:dyDescent="0.2">
      <c r="B64" s="23" t="s">
        <v>71</v>
      </c>
      <c r="C64" s="20">
        <f>+C65</f>
        <v>399065.55</v>
      </c>
    </row>
    <row r="65" spans="2:3" x14ac:dyDescent="0.2">
      <c r="B65" s="31" t="s">
        <v>72</v>
      </c>
      <c r="C65" s="22">
        <v>399065.55</v>
      </c>
    </row>
    <row r="66" spans="2:3" x14ac:dyDescent="0.2">
      <c r="B66" s="23" t="s">
        <v>10</v>
      </c>
      <c r="C66" s="20">
        <f>+C67+C68</f>
        <v>154276.76000000004</v>
      </c>
    </row>
    <row r="67" spans="2:3" x14ac:dyDescent="0.2">
      <c r="B67" s="31" t="s">
        <v>10</v>
      </c>
      <c r="C67" s="22">
        <v>150759.72000000003</v>
      </c>
    </row>
    <row r="68" spans="2:3" x14ac:dyDescent="0.2">
      <c r="B68" s="31" t="s">
        <v>41</v>
      </c>
      <c r="C68" s="22">
        <v>3517.04</v>
      </c>
    </row>
    <row r="69" spans="2:3" x14ac:dyDescent="0.2">
      <c r="B69" s="23" t="s">
        <v>11</v>
      </c>
      <c r="C69" s="20">
        <f>+C70+C71</f>
        <v>934295.7699999999</v>
      </c>
    </row>
    <row r="70" spans="2:3" x14ac:dyDescent="0.2">
      <c r="B70" s="31" t="s">
        <v>11</v>
      </c>
      <c r="C70" s="22">
        <v>914628.52999999991</v>
      </c>
    </row>
    <row r="71" spans="2:3" x14ac:dyDescent="0.2">
      <c r="B71" s="31" t="s">
        <v>121</v>
      </c>
      <c r="C71" s="22">
        <v>19667.239999999998</v>
      </c>
    </row>
    <row r="72" spans="2:3" x14ac:dyDescent="0.2">
      <c r="B72" s="23" t="s">
        <v>44</v>
      </c>
      <c r="C72" s="20">
        <f>+C73</f>
        <v>154445.56</v>
      </c>
    </row>
    <row r="73" spans="2:3" x14ac:dyDescent="0.2">
      <c r="B73" s="31" t="s">
        <v>44</v>
      </c>
      <c r="C73" s="22">
        <v>154445.56</v>
      </c>
    </row>
    <row r="74" spans="2:3" x14ac:dyDescent="0.2">
      <c r="B74" s="23" t="s">
        <v>12</v>
      </c>
      <c r="C74" s="20">
        <f>+C75+C76+C77+C78</f>
        <v>784773.56</v>
      </c>
    </row>
    <row r="75" spans="2:3" x14ac:dyDescent="0.2">
      <c r="B75" s="31" t="s">
        <v>102</v>
      </c>
      <c r="C75" s="22">
        <v>557652.00000000012</v>
      </c>
    </row>
    <row r="76" spans="2:3" x14ac:dyDescent="0.2">
      <c r="B76" s="31" t="s">
        <v>103</v>
      </c>
      <c r="C76" s="22">
        <v>130347.35000000002</v>
      </c>
    </row>
    <row r="77" spans="2:3" x14ac:dyDescent="0.2">
      <c r="B77" s="31" t="s">
        <v>127</v>
      </c>
      <c r="C77" s="22">
        <v>3195.38</v>
      </c>
    </row>
    <row r="78" spans="2:3" ht="13.5" thickBot="1" x14ac:dyDescent="0.25">
      <c r="B78" s="31" t="s">
        <v>38</v>
      </c>
      <c r="C78" s="22">
        <v>93578.83</v>
      </c>
    </row>
    <row r="79" spans="2:3" ht="13.5" thickBot="1" x14ac:dyDescent="0.25">
      <c r="B79" s="17" t="s">
        <v>13</v>
      </c>
      <c r="C79" s="18">
        <f>+C80+C82+C86+C89</f>
        <v>531647.48</v>
      </c>
    </row>
    <row r="80" spans="2:3" x14ac:dyDescent="0.2">
      <c r="B80" s="23" t="s">
        <v>30</v>
      </c>
      <c r="C80" s="20">
        <f>+C81</f>
        <v>253424.85000000003</v>
      </c>
    </row>
    <row r="81" spans="2:3" x14ac:dyDescent="0.2">
      <c r="B81" s="31" t="s">
        <v>30</v>
      </c>
      <c r="C81" s="22">
        <v>253424.85000000003</v>
      </c>
    </row>
    <row r="82" spans="2:3" x14ac:dyDescent="0.2">
      <c r="B82" s="23" t="s">
        <v>14</v>
      </c>
      <c r="C82" s="20">
        <f>+C83+C84+C85</f>
        <v>239312.3</v>
      </c>
    </row>
    <row r="83" spans="2:3" x14ac:dyDescent="0.2">
      <c r="B83" s="31" t="s">
        <v>79</v>
      </c>
      <c r="C83" s="22">
        <v>7026.9700000000012</v>
      </c>
    </row>
    <row r="84" spans="2:3" x14ac:dyDescent="0.2">
      <c r="B84" s="31" t="s">
        <v>16</v>
      </c>
      <c r="C84" s="22">
        <v>108820.56999999999</v>
      </c>
    </row>
    <row r="85" spans="2:3" x14ac:dyDescent="0.2">
      <c r="B85" s="31" t="s">
        <v>31</v>
      </c>
      <c r="C85" s="22">
        <v>123464.75999999998</v>
      </c>
    </row>
    <row r="86" spans="2:3" x14ac:dyDescent="0.2">
      <c r="B86" s="23" t="s">
        <v>52</v>
      </c>
      <c r="C86" s="20">
        <f>+C87+C88</f>
        <v>16125.17</v>
      </c>
    </row>
    <row r="87" spans="2:3" x14ac:dyDescent="0.2">
      <c r="B87" s="31" t="s">
        <v>106</v>
      </c>
      <c r="C87" s="22">
        <v>15878.33</v>
      </c>
    </row>
    <row r="88" spans="2:3" x14ac:dyDescent="0.2">
      <c r="B88" s="31" t="s">
        <v>80</v>
      </c>
      <c r="C88" s="22">
        <v>246.84</v>
      </c>
    </row>
    <row r="89" spans="2:3" x14ac:dyDescent="0.2">
      <c r="B89" s="23" t="s">
        <v>32</v>
      </c>
      <c r="C89" s="20">
        <f>+C90</f>
        <v>22785.160000000003</v>
      </c>
    </row>
    <row r="90" spans="2:3" ht="13.5" thickBot="1" x14ac:dyDescent="0.25">
      <c r="B90" s="31" t="s">
        <v>33</v>
      </c>
      <c r="C90" s="22">
        <v>22785.160000000003</v>
      </c>
    </row>
    <row r="91" spans="2:3" ht="13.5" thickBot="1" x14ac:dyDescent="0.25">
      <c r="B91" s="17" t="s">
        <v>81</v>
      </c>
      <c r="C91" s="18">
        <v>826919.12</v>
      </c>
    </row>
    <row r="92" spans="2:3" ht="13.5" thickBot="1" x14ac:dyDescent="0.25">
      <c r="B92" s="24" t="s">
        <v>19</v>
      </c>
      <c r="C92" s="5">
        <f>+C12+C26+C36+C58+C79+C91</f>
        <v>17391865.040000003</v>
      </c>
    </row>
    <row r="93" spans="2:3" ht="13.5" thickBot="1" x14ac:dyDescent="0.25">
      <c r="B93" s="25" t="s">
        <v>18</v>
      </c>
      <c r="C93" s="7">
        <v>0</v>
      </c>
    </row>
    <row r="94" spans="2:3" ht="13.5" thickBot="1" x14ac:dyDescent="0.25">
      <c r="B94" s="8" t="s">
        <v>20</v>
      </c>
      <c r="C94" s="6">
        <f>+C92+C93</f>
        <v>17391865.040000003</v>
      </c>
    </row>
  </sheetData>
  <mergeCells count="4">
    <mergeCell ref="B5:C5"/>
    <mergeCell ref="B7:C7"/>
    <mergeCell ref="B9:C9"/>
    <mergeCell ref="B10:C10"/>
  </mergeCells>
  <printOptions horizontalCentered="1"/>
  <pageMargins left="0.70866141732283472" right="0.70866141732283472" top="0.31496062992125984" bottom="0.31496062992125984" header="0.31496062992125984" footer="0.27559055118110237"/>
  <pageSetup scale="99" orientation="portrait" r:id="rId1"/>
  <headerFooter>
    <oddFooter>&amp;R&amp;P/&amp;N</oddFooter>
  </headerFooter>
  <rowBreaks count="1" manualBreakCount="1">
    <brk id="57" min="1" max="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10</vt:i4>
      </vt:variant>
    </vt:vector>
  </HeadingPairs>
  <TitlesOfParts>
    <vt:vector size="17" baseType="lpstr">
      <vt:lpstr>PI</vt:lpstr>
      <vt:lpstr>UPC</vt:lpstr>
      <vt:lpstr>GL</vt:lpstr>
      <vt:lpstr>FONDO GL</vt:lpstr>
      <vt:lpstr>FONDO MUTUAL</vt:lpstr>
      <vt:lpstr>FONDO MUTUAL HATO</vt:lpstr>
      <vt:lpstr>RC</vt:lpstr>
      <vt:lpstr>'FONDO GL'!Área_de_impresión</vt:lpstr>
      <vt:lpstr>'FONDO MUTUAL'!Área_de_impresión</vt:lpstr>
      <vt:lpstr>'FONDO MUTUAL HATO'!Área_de_impresión</vt:lpstr>
      <vt:lpstr>GL!Área_de_impresión</vt:lpstr>
      <vt:lpstr>'RC'!Área_de_impresión</vt:lpstr>
      <vt:lpstr>'FONDO GL'!Títulos_a_imprimir</vt:lpstr>
      <vt:lpstr>'FONDO MUTUAL'!Títulos_a_imprimir</vt:lpstr>
      <vt:lpstr>'FONDO MUTUAL HATO'!Títulos_a_imprimir</vt:lpstr>
      <vt:lpstr>GL!Títulos_a_imprimir</vt:lpstr>
      <vt:lpstr>'RC'!Títulos_a_imprimir</vt:lpstr>
    </vt:vector>
  </TitlesOfParts>
  <Company>ZARAGOZA ROCHA Y ASOCIADOS S.C.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Rebeca Isabel Trejo Avila</dc:creator>
  <cp:lastModifiedBy>Rebeca Isabel Trejo Avila</cp:lastModifiedBy>
  <cp:lastPrinted>2015-04-29T17:40:47Z</cp:lastPrinted>
  <dcterms:created xsi:type="dcterms:W3CDTF">2008-10-13T19:04:10Z</dcterms:created>
  <dcterms:modified xsi:type="dcterms:W3CDTF">2015-04-30T16:15:13Z</dcterms:modified>
</cp:coreProperties>
</file>