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InformesTrimestrales\Finanzas\2024\FinanzasPúbicas\TercerTrimestre\"/>
    </mc:Choice>
  </mc:AlternateContent>
  <xr:revisionPtr revIDLastSave="0" documentId="8_{CEAE9BC3-9948-4624-828F-4049BBE0E9EC}" xr6:coauthVersionLast="47" xr6:coauthVersionMax="47" xr10:uidLastSave="{00000000-0000-0000-0000-000000000000}"/>
  <bookViews>
    <workbookView xWindow="-108" yWindow="-108" windowWidth="23256" windowHeight="12576" xr2:uid="{1374ED92-5A44-4CAC-9D9D-EC94633F78BC}"/>
  </bookViews>
  <sheets>
    <sheet name="Gasto 2024" sheetId="1" r:id="rId1"/>
  </sheets>
  <externalReferences>
    <externalReference r:id="rId2"/>
  </externalReferences>
  <definedNames>
    <definedName name="__123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1234Graph_e" localSheetId="0" hidden="1">#REF!</definedName>
    <definedName name="_1234Graph_e" hidden="1">#REF!</definedName>
    <definedName name="_Fill" localSheetId="0" hidden="1">#REF!</definedName>
    <definedName name="_Fill" hidden="1">#REF!</definedName>
    <definedName name="_xlnm._FilterDatabase" localSheetId="0" hidden="1">'Gasto 2024'!$A$15:$E$158</definedName>
    <definedName name="_Key1" localSheetId="0" hidden="1">#REF!</definedName>
    <definedName name="_Key1" hidden="1">#REF!</definedName>
    <definedName name="_Order1" hidden="1">0</definedName>
    <definedName name="_Order2" hidden="1">255</definedName>
    <definedName name="_xlnm.Print_Area" localSheetId="0">'Gasto 2024'!$A$1:$E$162</definedName>
    <definedName name="Centro_Occidente">#REF!</definedName>
    <definedName name="ciclo">#REF!</definedName>
    <definedName name="Corporativo">#REF!</definedName>
    <definedName name="fecha_corte">#REF!</definedName>
    <definedName name="Mes_proc" localSheetId="0">#REF!</definedName>
    <definedName name="Mes_proc">#REF!</definedName>
    <definedName name="Mesproc" localSheetId="0">'Gasto 2024'!$C$10</definedName>
    <definedName name="Mesproc">#REF!</definedName>
    <definedName name="Noroeste">#REF!</definedName>
    <definedName name="Norte">#REF!</definedName>
    <definedName name="PERIODO" localSheetId="0">#REF!</definedName>
    <definedName name="PERIODO">#REF!</definedName>
    <definedName name="Print_Area" localSheetId="0">'Gasto 2024'!$A$1:$E$159</definedName>
    <definedName name="Print_Titles" localSheetId="0">'Gasto 2024'!$1:$15</definedName>
    <definedName name="PRUEBA">#REF!</definedName>
    <definedName name="sel_mes" localSheetId="0">#REF!</definedName>
    <definedName name="sel_mes">#REF!</definedName>
    <definedName name="Sur">#REF!</definedName>
    <definedName name="Sureste">#REF!</definedName>
    <definedName name="tipo_proc" localSheetId="0">#REF!</definedName>
    <definedName name="tipo_proc">#REF!</definedName>
    <definedName name="_xlnm.Print_Titles" localSheetId="0">'Gasto 2024'!$1:$15</definedName>
    <definedName name="Títulos_a_imprimir_IM" localSheetId="0">#REF!,#REF!</definedName>
    <definedName name="Títulos_a_imprimir_IM">#REF!,#REF!</definedName>
    <definedName name="WSERDTYUIO">#REF!</definedName>
    <definedName name="xxx" localSheetId="0" hidden="1">#REF!</definedName>
    <definedName name="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6" i="1" l="1"/>
  <c r="E154" i="1" s="1"/>
  <c r="E152" i="1" s="1"/>
  <c r="D156" i="1"/>
  <c r="C156" i="1"/>
  <c r="D154" i="1"/>
  <c r="C154" i="1"/>
  <c r="C152" i="1" s="1"/>
  <c r="D152" i="1"/>
  <c r="D149" i="1"/>
  <c r="D148" i="1"/>
  <c r="D147" i="1"/>
  <c r="D146" i="1" s="1"/>
  <c r="C147" i="1"/>
  <c r="C146" i="1" s="1"/>
  <c r="E146" i="1"/>
  <c r="E143" i="1"/>
  <c r="D143" i="1"/>
  <c r="C143" i="1"/>
  <c r="D140" i="1"/>
  <c r="D138" i="1"/>
  <c r="E137" i="1"/>
  <c r="D137" i="1"/>
  <c r="C137" i="1"/>
  <c r="E133" i="1"/>
  <c r="D133" i="1"/>
  <c r="C133" i="1"/>
  <c r="D131" i="1"/>
  <c r="D130" i="1"/>
  <c r="D129" i="1"/>
  <c r="D128" i="1"/>
  <c r="D124" i="1" s="1"/>
  <c r="D126" i="1"/>
  <c r="D125" i="1"/>
  <c r="E124" i="1"/>
  <c r="C124" i="1"/>
  <c r="D122" i="1"/>
  <c r="D121" i="1"/>
  <c r="D120" i="1"/>
  <c r="E119" i="1"/>
  <c r="D119" i="1"/>
  <c r="C119" i="1"/>
  <c r="C80" i="1" s="1"/>
  <c r="D116" i="1"/>
  <c r="D115" i="1"/>
  <c r="D113" i="1"/>
  <c r="D111" i="1"/>
  <c r="D109" i="1"/>
  <c r="D107" i="1"/>
  <c r="D106" i="1"/>
  <c r="D105" i="1"/>
  <c r="D104" i="1" s="1"/>
  <c r="E104" i="1"/>
  <c r="C104" i="1"/>
  <c r="D102" i="1"/>
  <c r="D101" i="1"/>
  <c r="D99" i="1"/>
  <c r="D98" i="1"/>
  <c r="D96" i="1"/>
  <c r="D95" i="1"/>
  <c r="D94" i="1" s="1"/>
  <c r="E94" i="1"/>
  <c r="C94" i="1"/>
  <c r="D92" i="1"/>
  <c r="D91" i="1"/>
  <c r="D90" i="1"/>
  <c r="D88" i="1"/>
  <c r="D87" i="1"/>
  <c r="D86" i="1"/>
  <c r="D85" i="1"/>
  <c r="D84" i="1"/>
  <c r="D83" i="1"/>
  <c r="D82" i="1" s="1"/>
  <c r="E82" i="1"/>
  <c r="E80" i="1" s="1"/>
  <c r="C82" i="1"/>
  <c r="E77" i="1"/>
  <c r="D77" i="1"/>
  <c r="C77" i="1"/>
  <c r="E74" i="1"/>
  <c r="D74" i="1"/>
  <c r="C74" i="1"/>
  <c r="E71" i="1"/>
  <c r="D71" i="1"/>
  <c r="C71" i="1"/>
  <c r="E68" i="1"/>
  <c r="D68" i="1"/>
  <c r="C68" i="1"/>
  <c r="D65" i="1"/>
  <c r="D64" i="1" s="1"/>
  <c r="E64" i="1"/>
  <c r="E56" i="1" s="1"/>
  <c r="C64" i="1"/>
  <c r="D62" i="1"/>
  <c r="D61" i="1"/>
  <c r="D60" i="1"/>
  <c r="D58" i="1" s="1"/>
  <c r="D56" i="1" s="1"/>
  <c r="D59" i="1"/>
  <c r="E58" i="1"/>
  <c r="C58" i="1"/>
  <c r="C56" i="1"/>
  <c r="E52" i="1"/>
  <c r="D52" i="1"/>
  <c r="C52" i="1"/>
  <c r="D50" i="1"/>
  <c r="D49" i="1" s="1"/>
  <c r="E49" i="1"/>
  <c r="C49" i="1"/>
  <c r="D47" i="1"/>
  <c r="D46" i="1"/>
  <c r="D45" i="1"/>
  <c r="D44" i="1"/>
  <c r="D43" i="1"/>
  <c r="D41" i="1" s="1"/>
  <c r="E41" i="1"/>
  <c r="C41" i="1"/>
  <c r="D39" i="1"/>
  <c r="D38" i="1"/>
  <c r="D33" i="1" s="1"/>
  <c r="D37" i="1"/>
  <c r="D36" i="1"/>
  <c r="D35" i="1"/>
  <c r="D34" i="1"/>
  <c r="E33" i="1"/>
  <c r="C33" i="1"/>
  <c r="D31" i="1"/>
  <c r="D30" i="1"/>
  <c r="E29" i="1"/>
  <c r="D29" i="1"/>
  <c r="C29" i="1"/>
  <c r="C20" i="1" s="1"/>
  <c r="D26" i="1"/>
  <c r="E25" i="1"/>
  <c r="D25" i="1"/>
  <c r="C25" i="1"/>
  <c r="D23" i="1"/>
  <c r="E22" i="1"/>
  <c r="E20" i="1" s="1"/>
  <c r="E18" i="1" s="1"/>
  <c r="E16" i="1" s="1"/>
  <c r="D22" i="1"/>
  <c r="D20" i="1" s="1"/>
  <c r="C22" i="1"/>
  <c r="C18" i="1" l="1"/>
  <c r="C16" i="1" s="1"/>
  <c r="D18" i="1"/>
  <c r="D16" i="1" s="1"/>
  <c r="D80" i="1"/>
</calcChain>
</file>

<file path=xl/sharedStrings.xml><?xml version="1.0" encoding="utf-8"?>
<sst xmlns="http://schemas.openxmlformats.org/spreadsheetml/2006/main" count="151" uniqueCount="123">
  <si>
    <t>FINANCIERA NACIONAL DE DESARROLLO AGROPECUARIO, RURAL, FORESTAL Y PESQUERO EN LIQUIDACIÓN</t>
  </si>
  <si>
    <t>DIRECCIÓN DE FINANZAS</t>
  </si>
  <si>
    <t>GERENCIA DE PRESUPUESTO</t>
  </si>
  <si>
    <t>CONCEPTO DE GASTO</t>
  </si>
  <si>
    <t>PRESUPUESTO ORIGINAL</t>
  </si>
  <si>
    <t>PRESUPUESTO MODIFICADO</t>
  </si>
  <si>
    <t>PRESUPUESTO PAGADO</t>
  </si>
  <si>
    <t>GASTO PROGRAMABLE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</si>
  <si>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</si>
  <si>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</si>
  <si>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</si>
  <si>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</si>
  <si>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</si>
  <si>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</si>
  <si>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0.00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</si>
  <si>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</si>
  <si>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</si>
  <si>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</si>
  <si>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</si>
  <si>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</si>
  <si>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</si>
  <si>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</si>
  <si>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</si>
  <si>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</si>
  <si>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</si>
  <si>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</si>
  <si>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</si>
  <si>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</si>
  <si>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</si>
  <si>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</si>
  <si>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</si>
  <si>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</si>
  <si>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</si>
  <si>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</si>
  <si>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</si>
  <si>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</si>
  <si>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</si>
  <si>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</si>
  <si>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</si>
  <si>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</si>
  <si>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</si>
  <si>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</si>
  <si>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</si>
  <si>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</si>
  <si>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</si>
  <si>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</si>
  <si>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MATERIALES Y ARTÍCULOS DE CONSTRUCCIÓN Y DE REPARACIÓN</t>
  </si>
  <si>
    <t>Material eléctrico y electrónico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</si>
  <si>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</si>
  <si>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</si>
  <si>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</si>
  <si>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</si>
  <si>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</si>
  <si>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</si>
  <si>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</si>
  <si>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</si>
  <si>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</si>
  <si>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</si>
  <si>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</si>
  <si>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</si>
  <si>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</si>
  <si>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internet</t>
  </si>
  <si>
    <t>Servicios de conducción de señales analógicas y digitales</t>
  </si>
  <si>
    <t>Servicio postal</t>
  </si>
  <si>
    <t>Contratación de otros servicios</t>
  </si>
  <si>
    <t>Servicios integrales de infraestructura de cómputo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</si>
  <si>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</si>
  <si>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</si>
  <si>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</si>
  <si>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</si>
  <si>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equipo de telecomunicaciones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</si>
  <si>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</si>
  <si>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</si>
  <si>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</si>
  <si>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</si>
  <si>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</si>
  <si>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</si>
  <si>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</si>
  <si>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desarrollo de aplicaciones informáticas</t>
  </si>
  <si>
    <t>Servicios relacionados con certificación de procesos</t>
  </si>
  <si>
    <t>Servicios para capacitación a servidores públicos</t>
  </si>
  <si>
    <t>Servicios relacionados con traducciones</t>
  </si>
  <si>
    <t>Otros servicios comerciales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</si>
  <si>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</si>
  <si>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</si>
  <si>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Servicios de digitalización</t>
  </si>
  <si>
    <t>Servicios de vigilancia</t>
  </si>
  <si>
    <t>Subcontratación de servicios con terceros</t>
  </si>
  <si>
    <t>Servicios integrales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</si>
  <si>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</si>
  <si>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</si>
  <si>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</si>
  <si>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</si>
  <si>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</si>
  <si>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</si>
  <si>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</si>
  <si>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</si>
  <si>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</si>
  <si>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</si>
  <si>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</si>
  <si>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</si>
  <si>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</si>
  <si>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</si>
  <si>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</si>
  <si>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</si>
  <si>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</si>
  <si>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</si>
  <si>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</si>
  <si>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</si>
  <si>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</si>
  <si>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Congresos y convenciones</t>
  </si>
  <si>
    <t>OTROS SERVICIOS GENERALES</t>
  </si>
  <si>
    <t>Otros impuestos y derechos</t>
  </si>
  <si>
    <t>Erogaciones por resoluciones por autoridad competente</t>
  </si>
  <si>
    <t>Impuesto sobre nóminas</t>
  </si>
  <si>
    <t>Participaciones en Órganos de Gobierno</t>
  </si>
  <si>
    <t>GASTO DE INVERSION</t>
  </si>
  <si>
    <t>INVERSION PUBLICA</t>
  </si>
  <si>
    <t>OBRA PUBLICA EN BIENES PROPIOS</t>
  </si>
  <si>
    <t>Mantenimiento y rehabilitación de edificaciones no habitacionales</t>
  </si>
  <si>
    <t>El presupuesto de gasto 2024 fue comunicado por el INDEP mediante oficio DCALA/DEFLA/020/2024 de fecha 9 de enero de 2024.</t>
  </si>
  <si>
    <t>Cifras en pesos al 30 de septiembre de 2024</t>
  </si>
  <si>
    <t>ESTADO ANALÍTICO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</si>
</sst>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[Red]\(#,##0.0\)"/>
    <numFmt numFmtId="165" formatCode="#,##0.00_ ;[Red]\-#,##0.00\ "/>
    <numFmt numFmtId="166" formatCode="&quot;$&quot;\ #,##0;\-&quot;$&quot;\ #,##0"/>
    <numFmt numFmtId="167" formatCode="#,##0_ ;\-#,##0\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Montserrat"/>
    </font>
    <font>
      <sz val="10"/>
      <name val="Arial"/>
      <family val="2"/>
    </font>
    <font>
      <b/>
      <sz val="14"/>
      <name val="Montserrat"/>
    </font>
    <font>
      <b/>
      <sz val="12"/>
      <name val="Montserrat"/>
    </font>
    <font>
      <sz val="12"/>
      <color theme="1"/>
      <name val="Montserrat"/>
    </font>
    <font>
      <sz val="10"/>
      <color theme="1"/>
      <name val="Montserrat"/>
    </font>
    <font>
      <b/>
      <sz val="11"/>
      <color theme="0"/>
      <name val="Montserrat"/>
    </font>
    <font>
      <b/>
      <sz val="10"/>
      <color theme="0"/>
      <name val="Montserrat"/>
    </font>
    <font>
      <b/>
      <sz val="9"/>
      <color theme="1"/>
      <name val="Montserrat"/>
    </font>
    <font>
      <b/>
      <sz val="10"/>
      <name val="Montserrat"/>
    </font>
    <font>
      <sz val="10"/>
      <name val="Montserrat"/>
    </font>
    <font>
      <i/>
      <sz val="1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 wrapText="1"/>
    </xf>
    <xf numFmtId="165" fontId="10" fillId="0" borderId="0" xfId="1" applyNumberFormat="1" applyFont="1" applyAlignment="1">
      <alignment horizontal="right" vertical="center"/>
    </xf>
    <xf numFmtId="165" fontId="10" fillId="0" borderId="0" xfId="1" applyNumberFormat="1" applyFont="1" applyAlignment="1">
      <alignment vertical="center"/>
    </xf>
    <xf numFmtId="165" fontId="10" fillId="2" borderId="0" xfId="1" applyNumberFormat="1" applyFont="1" applyFill="1" applyAlignment="1">
      <alignment vertical="center"/>
    </xf>
    <xf numFmtId="164" fontId="11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 wrapText="1"/>
    </xf>
    <xf numFmtId="0" fontId="10" fillId="0" borderId="0" xfId="1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165" fontId="11" fillId="0" borderId="0" xfId="2" applyNumberFormat="1" applyFont="1" applyAlignment="1">
      <alignment horizontal="right" vertical="center"/>
    </xf>
    <xf numFmtId="165" fontId="11" fillId="0" borderId="0" xfId="2" applyNumberFormat="1" applyFont="1" applyAlignment="1">
      <alignment vertical="center"/>
    </xf>
    <xf numFmtId="165" fontId="11" fillId="2" borderId="0" xfId="2" applyNumberFormat="1" applyFont="1" applyFill="1" applyAlignment="1">
      <alignment vertical="center"/>
    </xf>
    <xf numFmtId="0" fontId="11" fillId="0" borderId="0" xfId="1" applyFont="1" applyAlignment="1">
      <alignment vertical="center"/>
    </xf>
    <xf numFmtId="165" fontId="11" fillId="0" borderId="0" xfId="1" applyNumberFormat="1" applyFont="1" applyAlignment="1">
      <alignment horizontal="right" vertical="center"/>
    </xf>
    <xf numFmtId="165" fontId="11" fillId="2" borderId="0" xfId="1" applyNumberFormat="1" applyFont="1" applyFill="1" applyAlignment="1">
      <alignment vertical="center"/>
    </xf>
    <xf numFmtId="165" fontId="11" fillId="0" borderId="0" xfId="1" applyNumberFormat="1" applyFont="1" applyAlignment="1">
      <alignment vertical="center"/>
    </xf>
    <xf numFmtId="165" fontId="11" fillId="2" borderId="0" xfId="1" applyNumberFormat="1" applyFont="1" applyFill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vertical="center"/>
    </xf>
    <xf numFmtId="0" fontId="11" fillId="0" borderId="0" xfId="1" applyFont="1" applyAlignment="1">
      <alignment vertical="center" wrapText="1"/>
    </xf>
    <xf numFmtId="165" fontId="11" fillId="4" borderId="0" xfId="1" applyNumberFormat="1" applyFont="1" applyFill="1" applyAlignment="1">
      <alignment vertical="center"/>
    </xf>
    <xf numFmtId="167" fontId="11" fillId="2" borderId="0" xfId="1" applyNumberFormat="1" applyFont="1" applyFill="1" applyAlignment="1">
      <alignment horizontal="right" vertical="center"/>
    </xf>
    <xf numFmtId="167" fontId="11" fillId="0" borderId="0" xfId="1" applyNumberFormat="1" applyFont="1" applyAlignment="1">
      <alignment vertical="center"/>
    </xf>
    <xf numFmtId="167" fontId="11" fillId="0" borderId="0" xfId="2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2" fillId="2" borderId="0" xfId="1" applyFont="1" applyFill="1" applyAlignment="1">
      <alignment vertical="center"/>
    </xf>
    <xf numFmtId="164" fontId="11" fillId="2" borderId="0" xfId="1" applyNumberFormat="1" applyFont="1" applyFill="1" applyAlignment="1">
      <alignment vertical="center"/>
    </xf>
    <xf numFmtId="164" fontId="11" fillId="2" borderId="0" xfId="1" applyNumberFormat="1" applyFont="1" applyFill="1" applyAlignment="1">
      <alignment horizontal="right" vertical="center"/>
    </xf>
    <xf numFmtId="167" fontId="11" fillId="2" borderId="0" xfId="1" applyNumberFormat="1" applyFont="1" applyFill="1" applyAlignment="1">
      <alignment vertical="center"/>
    </xf>
    <xf numFmtId="167" fontId="11" fillId="2" borderId="0" xfId="2" applyNumberFormat="1" applyFont="1" applyFill="1" applyAlignment="1">
      <alignment vertical="center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3" fillId="2" borderId="0" xfId="1" applyFont="1" applyFill="1" applyAlignment="1">
      <alignment horizontal="center" vertical="center" wrapText="1"/>
    </xf>
  </cellXfs>
  <cellStyles count="4">
    <cellStyle name="Millares_Ultima versión _04_08" xfId="3" xr:uid="{A3D05243-8B2D-4D2F-BF61-ECE13EF15944}"/>
    <cellStyle name="Normal" xfId="0" builtinId="0"/>
    <cellStyle name="Normal 2" xfId="2" xr:uid="{A9897A67-D7D4-4F18-88B2-F41F1DA2981B}"/>
    <cellStyle name="Normal_Ultima versión _04_08" xfId="1" xr:uid="{400F3099-8ABA-4DA0-89ED-0E78F70F4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bautista\Downloads\GASTO%20POR%20PARTIDA%20para%20SIPOT%20al%2030%20de%20septiembre%202024.xlsx" TargetMode="External"/><Relationship Id="rId1" Type="http://schemas.openxmlformats.org/officeDocument/2006/relationships/externalLinkPath" Target="file:///D:\rbautista\Downloads\GASTO%20POR%20PARTIDA%20para%20SIPOT%20al%2030%20de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endario (3)"/>
      <sheetName val="Calendario (2)"/>
    </sheetNames>
    <sheetDataSet>
      <sheetData sheetId="0">
        <row r="16">
          <cell r="B16">
            <v>11301</v>
          </cell>
          <cell r="C16" t="str">
            <v>Sueldos base</v>
          </cell>
          <cell r="D16">
            <v>140606868</v>
          </cell>
          <cell r="E16">
            <v>140563273.99000001</v>
          </cell>
        </row>
        <row r="17">
          <cell r="B17">
            <v>12201</v>
          </cell>
          <cell r="C17" t="str">
            <v>Sueldos base al personal eventual</v>
          </cell>
          <cell r="D17" t="str">
            <v>0.00</v>
          </cell>
          <cell r="E17">
            <v>43594.009999999987</v>
          </cell>
        </row>
        <row r="18">
          <cell r="B18">
            <v>13201</v>
          </cell>
          <cell r="C18" t="str">
            <v>Primas de vacaciones y dominical</v>
          </cell>
          <cell r="D18">
            <v>3905746</v>
          </cell>
          <cell r="E18">
            <v>3905746</v>
          </cell>
        </row>
        <row r="19">
          <cell r="B19">
            <v>13202</v>
          </cell>
          <cell r="C19" t="str">
            <v>Aguinaldo o gratificación de fin de año</v>
          </cell>
          <cell r="D19">
            <v>26039540</v>
          </cell>
          <cell r="E19">
            <v>26039540</v>
          </cell>
        </row>
        <row r="20">
          <cell r="B20">
            <v>14103</v>
          </cell>
          <cell r="C20" t="str">
            <v>Aportaciones al IMSS</v>
          </cell>
          <cell r="D20">
            <v>30111964</v>
          </cell>
          <cell r="E20">
            <v>31693488.09</v>
          </cell>
        </row>
        <row r="21">
          <cell r="B21">
            <v>14202</v>
          </cell>
          <cell r="C21" t="str">
            <v>Aportaciones al INFONAVIT</v>
          </cell>
          <cell r="D21">
            <v>12707835</v>
          </cell>
          <cell r="E21">
            <v>11126310.91</v>
          </cell>
        </row>
        <row r="22">
          <cell r="B22">
            <v>14301</v>
          </cell>
          <cell r="C22" t="str">
            <v>Aportaciones al Sistema de Ahorro para el Retiro</v>
          </cell>
          <cell r="D22">
            <v>5083134</v>
          </cell>
          <cell r="E22">
            <v>5083134</v>
          </cell>
        </row>
        <row r="23">
          <cell r="B23">
            <v>14401</v>
          </cell>
          <cell r="C23" t="str">
            <v>Cuotas para el seguro de vida del personal civil</v>
          </cell>
          <cell r="D23">
            <v>3655951</v>
          </cell>
          <cell r="E23">
            <v>2985503.71</v>
          </cell>
        </row>
        <row r="24">
          <cell r="B24">
            <v>14403</v>
          </cell>
          <cell r="C24" t="str">
            <v>Cuotas para el seguro de gastos médicos del personal civil</v>
          </cell>
          <cell r="D24" t="str">
            <v>0.00</v>
          </cell>
          <cell r="E24">
            <v>670447.29</v>
          </cell>
        </row>
        <row r="25">
          <cell r="B25">
            <v>14406</v>
          </cell>
          <cell r="C25" t="str">
            <v>Seguro de responsabilidad civil, asistencia legal y otros seguros</v>
          </cell>
          <cell r="D25">
            <v>700000</v>
          </cell>
          <cell r="E25">
            <v>700000</v>
          </cell>
        </row>
        <row r="26">
          <cell r="B26">
            <v>15202</v>
          </cell>
          <cell r="C26" t="str">
            <v>Pago de liquidaciones</v>
          </cell>
          <cell r="D26">
            <v>48000000</v>
          </cell>
          <cell r="E26">
            <v>48000000</v>
          </cell>
        </row>
        <row r="27">
          <cell r="B27">
            <v>15401</v>
          </cell>
          <cell r="C27" t="str">
            <v>Prestaciones establecidas por Condiciones Generales de Trabajo o Contratos Colectivos de Trabajo</v>
          </cell>
          <cell r="D27" t="str">
            <v>0.00</v>
          </cell>
          <cell r="E27">
            <v>15856.630000000001</v>
          </cell>
        </row>
        <row r="28">
          <cell r="B28">
            <v>15402</v>
          </cell>
          <cell r="C28" t="str">
            <v>Compensación garantizada</v>
          </cell>
          <cell r="D28">
            <v>93748980</v>
          </cell>
          <cell r="E28">
            <v>93733123.370000005</v>
          </cell>
        </row>
        <row r="29">
          <cell r="B29">
            <v>15501</v>
          </cell>
          <cell r="C29" t="str">
            <v>Apoyos a la capacitación de los servidores públicos</v>
          </cell>
          <cell r="D29" t="str">
            <v>0.00</v>
          </cell>
          <cell r="E29" t="str">
            <v>0.00</v>
          </cell>
        </row>
        <row r="30">
          <cell r="B30">
            <v>15901</v>
          </cell>
          <cell r="C30" t="str">
            <v>Otras prestaciones</v>
          </cell>
          <cell r="D30">
            <v>4476652</v>
          </cell>
          <cell r="E30">
            <v>4476652</v>
          </cell>
        </row>
        <row r="31">
          <cell r="B31">
            <v>16101</v>
          </cell>
          <cell r="C31" t="str">
            <v>Incrementos a las percepciones</v>
          </cell>
          <cell r="D31">
            <v>26616608</v>
          </cell>
          <cell r="E31">
            <v>26616608</v>
          </cell>
        </row>
        <row r="32">
          <cell r="B32">
            <v>21101</v>
          </cell>
          <cell r="C32" t="str">
            <v>Materiales y útiles de oficina</v>
          </cell>
          <cell r="D32">
            <v>1200000</v>
          </cell>
          <cell r="E32">
            <v>1200000</v>
          </cell>
        </row>
        <row r="33">
          <cell r="B33">
            <v>21401</v>
          </cell>
          <cell r="C33" t="str">
            <v>Materiales y útiles para el procesamiento en equipos y bienes informáticos</v>
          </cell>
          <cell r="D33">
            <v>156000</v>
          </cell>
          <cell r="E33">
            <v>156000</v>
          </cell>
        </row>
        <row r="34">
          <cell r="B34">
            <v>21501</v>
          </cell>
          <cell r="C34" t="str">
            <v>Material de apoyo informativo</v>
          </cell>
          <cell r="D34">
            <v>32000</v>
          </cell>
          <cell r="E34">
            <v>32000</v>
          </cell>
        </row>
        <row r="35">
          <cell r="B35">
            <v>21601</v>
          </cell>
          <cell r="C35" t="str">
            <v>Material de limpieza</v>
          </cell>
          <cell r="D35">
            <v>9440</v>
          </cell>
          <cell r="E35">
            <v>9440</v>
          </cell>
        </row>
        <row r="36">
          <cell r="B36">
            <v>22104</v>
          </cell>
          <cell r="C36" t="str">
            <v>Productos alimenticios para el personal en las instalaciones de las dependencias y entidades</v>
          </cell>
          <cell r="D36">
            <v>141160</v>
          </cell>
          <cell r="E36">
            <v>141160</v>
          </cell>
        </row>
        <row r="37">
          <cell r="B37">
            <v>25301</v>
          </cell>
          <cell r="C37" t="str">
            <v>Medicinas y productos farmacéuticos</v>
          </cell>
          <cell r="D37">
            <v>80931</v>
          </cell>
          <cell r="E37">
            <v>80931</v>
          </cell>
        </row>
        <row r="38">
          <cell r="B38">
            <v>26103</v>
          </cell>
          <cell r="C38" t="str">
            <v>Combustibles, lubricantes y aditivos para vehículos terrestres, aéreos, marítimos, lacustres y fluviales destinados a servicios administrativos</v>
          </cell>
          <cell r="D38">
            <v>100000</v>
          </cell>
          <cell r="E38">
            <v>100000</v>
          </cell>
        </row>
        <row r="39">
          <cell r="B39">
            <v>31101</v>
          </cell>
          <cell r="C39" t="str">
            <v>Servicio de energía eléctrica</v>
          </cell>
          <cell r="D39">
            <v>10000000</v>
          </cell>
          <cell r="E39">
            <v>10000000</v>
          </cell>
        </row>
        <row r="40">
          <cell r="B40">
            <v>31301</v>
          </cell>
          <cell r="C40" t="str">
            <v>Servicio de agua</v>
          </cell>
          <cell r="D40">
            <v>1100000</v>
          </cell>
          <cell r="E40">
            <v>1100000</v>
          </cell>
        </row>
        <row r="41">
          <cell r="B41">
            <v>31401</v>
          </cell>
          <cell r="C41" t="str">
            <v>Servicio telefónico convencional</v>
          </cell>
          <cell r="D41">
            <v>600000</v>
          </cell>
          <cell r="E41">
            <v>600000</v>
          </cell>
        </row>
        <row r="42">
          <cell r="B42">
            <v>31501</v>
          </cell>
          <cell r="C42" t="str">
            <v>Servicio de telefonía celular</v>
          </cell>
          <cell r="D42" t="str">
            <v>0.00</v>
          </cell>
          <cell r="E42" t="str">
            <v>0.00</v>
          </cell>
        </row>
        <row r="43">
          <cell r="B43">
            <v>31602</v>
          </cell>
          <cell r="C43" t="str">
            <v>Servicios de telecomunicaciones</v>
          </cell>
          <cell r="D43">
            <v>39398876</v>
          </cell>
          <cell r="E43">
            <v>39398876</v>
          </cell>
        </row>
        <row r="44">
          <cell r="B44">
            <v>31603</v>
          </cell>
          <cell r="C44" t="str">
            <v>Servicios de internet</v>
          </cell>
          <cell r="D44">
            <v>1200000</v>
          </cell>
          <cell r="E44">
            <v>1200000</v>
          </cell>
        </row>
        <row r="45">
          <cell r="B45">
            <v>31801</v>
          </cell>
          <cell r="C45" t="str">
            <v>Servicio postal</v>
          </cell>
          <cell r="D45">
            <v>659000</v>
          </cell>
          <cell r="E45">
            <v>659000</v>
          </cell>
        </row>
        <row r="46">
          <cell r="B46">
            <v>31902</v>
          </cell>
          <cell r="C46" t="str">
            <v>Contratación de otros servicios</v>
          </cell>
          <cell r="D46">
            <v>30352</v>
          </cell>
          <cell r="E46">
            <v>30352</v>
          </cell>
        </row>
        <row r="47">
          <cell r="B47">
            <v>31904</v>
          </cell>
          <cell r="C47" t="str">
            <v>Servicios integrales de infraestructura de cómputo</v>
          </cell>
          <cell r="D47">
            <v>62729200</v>
          </cell>
          <cell r="E47">
            <v>62729200</v>
          </cell>
        </row>
        <row r="48">
          <cell r="B48">
            <v>32201</v>
          </cell>
          <cell r="C48" t="str">
            <v>Arrendamiento de edificios y locales</v>
          </cell>
          <cell r="D48">
            <v>15000000</v>
          </cell>
          <cell r="E48">
            <v>15000000</v>
          </cell>
        </row>
        <row r="49">
          <cell r="B49">
            <v>32301</v>
          </cell>
          <cell r="C49" t="str">
            <v>Arrendamiento de equipo y bienes informáticos</v>
          </cell>
          <cell r="D49">
            <v>70000000</v>
          </cell>
          <cell r="E49">
            <v>70000000</v>
          </cell>
        </row>
        <row r="50">
          <cell r="B50">
            <v>32303</v>
          </cell>
          <cell r="C50" t="str">
            <v>Arrendamiento de equipo de telecomunicaciones</v>
          </cell>
          <cell r="D50">
            <v>4416000</v>
          </cell>
          <cell r="E50">
            <v>4416000</v>
          </cell>
        </row>
        <row r="51">
          <cell r="B51">
            <v>32503</v>
          </cell>
          <cell r="C51" t="str">
            <v>Arrendamiento de vehículos terrestres, aéreos, marítimos, lacustres y fluviales para servicios administrativos</v>
          </cell>
          <cell r="D51">
            <v>2000000</v>
          </cell>
          <cell r="E51">
            <v>2000000</v>
          </cell>
        </row>
        <row r="52">
          <cell r="B52">
            <v>32601</v>
          </cell>
          <cell r="C52" t="str">
            <v>Arrendamiento de maquinaria y equipo</v>
          </cell>
          <cell r="D52">
            <v>22000</v>
          </cell>
          <cell r="E52">
            <v>22000</v>
          </cell>
        </row>
        <row r="53">
          <cell r="B53">
            <v>32701</v>
          </cell>
          <cell r="C53" t="str">
            <v>Patentes, regalías y otros</v>
          </cell>
          <cell r="D53">
            <v>50512931</v>
          </cell>
          <cell r="E53">
            <v>50512931</v>
          </cell>
        </row>
        <row r="54">
          <cell r="B54">
            <v>33104</v>
          </cell>
          <cell r="C54" t="str">
            <v>Otras asesorías para la operación de programas</v>
          </cell>
          <cell r="D54">
            <v>95599309</v>
          </cell>
          <cell r="E54">
            <v>95599309</v>
          </cell>
        </row>
        <row r="55">
          <cell r="B55">
            <v>33105</v>
          </cell>
          <cell r="C55" t="str">
            <v>Servicios relacionados con procedimientos jurisdiccionales</v>
          </cell>
          <cell r="D55">
            <v>1378797</v>
          </cell>
          <cell r="E55">
            <v>1378797</v>
          </cell>
        </row>
        <row r="56">
          <cell r="B56">
            <v>33301</v>
          </cell>
          <cell r="C56" t="str">
            <v>Servicios de desarrollo de aplicaciones informáticas</v>
          </cell>
          <cell r="D56">
            <v>800000</v>
          </cell>
          <cell r="E56">
            <v>800000</v>
          </cell>
        </row>
        <row r="57">
          <cell r="B57">
            <v>33401</v>
          </cell>
          <cell r="C57" t="str">
            <v>Servicios para capacitación a servidores públicos</v>
          </cell>
          <cell r="D57">
            <v>80002</v>
          </cell>
          <cell r="E57">
            <v>80002</v>
          </cell>
        </row>
        <row r="58">
          <cell r="B58">
            <v>33602</v>
          </cell>
          <cell r="C58" t="str">
            <v>Otros servicios comerciales</v>
          </cell>
          <cell r="D58">
            <v>5000000</v>
          </cell>
          <cell r="E58">
            <v>5000000</v>
          </cell>
        </row>
        <row r="59">
          <cell r="B59">
            <v>33605</v>
          </cell>
          <cell r="C59" t="str">
            <v>Información en medios masivos derivada de la operación y administración de las dependencias y entidades</v>
          </cell>
          <cell r="D59">
            <v>73600</v>
          </cell>
          <cell r="E59">
            <v>73600</v>
          </cell>
        </row>
        <row r="60">
          <cell r="B60">
            <v>33801</v>
          </cell>
          <cell r="C60" t="str">
            <v>Servicios de vigilancia</v>
          </cell>
          <cell r="D60">
            <v>25680000</v>
          </cell>
          <cell r="E60">
            <v>25680000</v>
          </cell>
        </row>
        <row r="61">
          <cell r="B61">
            <v>33901</v>
          </cell>
          <cell r="C61" t="str">
            <v>Subcontratación de servicios con terceros</v>
          </cell>
          <cell r="D61">
            <v>9110944</v>
          </cell>
          <cell r="E61">
            <v>9110944</v>
          </cell>
        </row>
        <row r="62">
          <cell r="B62">
            <v>34101</v>
          </cell>
          <cell r="C62" t="str">
            <v>Servicios bancarios y financieros</v>
          </cell>
          <cell r="D62">
            <v>1494682</v>
          </cell>
          <cell r="E62">
            <v>1493548.45</v>
          </cell>
        </row>
        <row r="63">
          <cell r="B63">
            <v>34501</v>
          </cell>
          <cell r="C63" t="str">
            <v>Seguros de bienes patrimoniales</v>
          </cell>
          <cell r="D63">
            <v>2055560</v>
          </cell>
          <cell r="E63">
            <v>2056693.55</v>
          </cell>
        </row>
        <row r="64">
          <cell r="B64">
            <v>34701</v>
          </cell>
          <cell r="C64" t="str">
            <v>Fletes y maniobras</v>
          </cell>
          <cell r="D64">
            <v>21000000</v>
          </cell>
          <cell r="E64">
            <v>21000000</v>
          </cell>
        </row>
        <row r="65">
          <cell r="B65">
            <v>35101</v>
          </cell>
          <cell r="C65" t="str">
            <v>Mantenimiento y conservación de inmuebles para la prestación de servicios administrativos</v>
          </cell>
          <cell r="D65">
            <v>6755202</v>
          </cell>
          <cell r="E65">
            <v>6755202</v>
          </cell>
        </row>
        <row r="66">
          <cell r="B66">
            <v>35201</v>
          </cell>
          <cell r="C66" t="str">
            <v>Mantenimiento y conservación de mobiliario y equipo de administración</v>
          </cell>
          <cell r="D66">
            <v>126720</v>
          </cell>
          <cell r="E66">
            <v>126720</v>
          </cell>
        </row>
        <row r="67">
          <cell r="B67">
            <v>35501</v>
          </cell>
          <cell r="C67" t="str">
            <v>Mantenimiento y conservación de vehículos terrestres, aéreos, marítimos, lacustres y fluviales</v>
          </cell>
          <cell r="D67">
            <v>30760</v>
          </cell>
          <cell r="E67">
            <v>30760</v>
          </cell>
        </row>
        <row r="68">
          <cell r="B68">
            <v>35701</v>
          </cell>
          <cell r="C68" t="str">
            <v>Mantenimiento y conservación de maquinaria y equipo</v>
          </cell>
          <cell r="D68">
            <v>36896</v>
          </cell>
          <cell r="E68">
            <v>36896</v>
          </cell>
        </row>
        <row r="69">
          <cell r="B69">
            <v>35801</v>
          </cell>
          <cell r="C69" t="str">
            <v>Servicios de lavandería, limpieza e higiene</v>
          </cell>
          <cell r="D69">
            <v>7223520</v>
          </cell>
          <cell r="E69">
            <v>7223520</v>
          </cell>
        </row>
        <row r="70">
          <cell r="B70">
            <v>35901</v>
          </cell>
          <cell r="C70" t="str">
            <v>Servicios de jardinería y fumigación</v>
          </cell>
          <cell r="D70">
            <v>215200</v>
          </cell>
          <cell r="E70">
            <v>215200</v>
          </cell>
        </row>
        <row r="71">
          <cell r="B71">
            <v>37104</v>
          </cell>
          <cell r="C71" t="str">
            <v>Pasajes aéreos nacionales para servidores públicos de mando en el desempeño de comisiones y funciones oficiales</v>
          </cell>
          <cell r="D71">
            <v>2000000</v>
          </cell>
          <cell r="E71">
            <v>2000000</v>
          </cell>
        </row>
        <row r="72">
          <cell r="B72">
            <v>37504</v>
          </cell>
          <cell r="C72" t="str">
            <v>Viáticos nacionales para servidores públicos en el desempeño de funciones oficiales</v>
          </cell>
          <cell r="D72">
            <v>8452832</v>
          </cell>
          <cell r="E72">
            <v>8452832</v>
          </cell>
        </row>
        <row r="73">
          <cell r="B73">
            <v>39202</v>
          </cell>
          <cell r="C73" t="str">
            <v>Otros impuestos y derechos</v>
          </cell>
          <cell r="D73">
            <v>81232149</v>
          </cell>
          <cell r="E73">
            <v>81232149</v>
          </cell>
        </row>
        <row r="74">
          <cell r="B74">
            <v>39401</v>
          </cell>
          <cell r="C74" t="str">
            <v>Erogaciones por resoluciones por autoridad competente</v>
          </cell>
          <cell r="D74">
            <v>364549995</v>
          </cell>
          <cell r="E74">
            <v>363835955.06999999</v>
          </cell>
        </row>
        <row r="75">
          <cell r="B75">
            <v>39801</v>
          </cell>
          <cell r="C75" t="str">
            <v>Impuesto sobre nóminas</v>
          </cell>
          <cell r="D75">
            <v>5182400</v>
          </cell>
          <cell r="E75">
            <v>5896439.9299999997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1A90-CBBD-4D02-B503-0895006552C6}">
  <sheetPr>
    <tabColor theme="8" tint="-0.249977111117893"/>
    <pageSetUpPr fitToPage="1"/>
  </sheetPr>
  <dimension ref="A1:E177"/>
  <sheetViews>
    <sheetView showGridLines="0" tabSelected="1" zoomScale="70" zoomScaleNormal="70" zoomScaleSheetLayoutView="88" workbookViewId="0">
      <selection activeCell="A6" sqref="A6:E6"/>
    </sheetView>
  </sheetViews>
  <sheetFormatPr baseColWidth="10" defaultColWidth="11.44140625" defaultRowHeight="16.8" x14ac:dyDescent="0.3"/>
  <cols>
    <col min="1" max="1" width="6.6640625" style="3" customWidth="1"/>
    <col min="2" max="2" width="62.33203125" style="3" customWidth="1"/>
    <col min="3" max="3" width="18.5546875" style="57" customWidth="1"/>
    <col min="4" max="4" width="18.109375" style="3" customWidth="1"/>
    <col min="5" max="5" width="18.88671875" style="3" customWidth="1"/>
    <col min="6" max="16384" width="11.44140625" style="3"/>
  </cols>
  <sheetData>
    <row r="1" spans="1:5" x14ac:dyDescent="0.3">
      <c r="A1" s="1"/>
      <c r="B1" s="1"/>
      <c r="C1" s="2"/>
      <c r="D1" s="1"/>
      <c r="E1" s="1"/>
    </row>
    <row r="2" spans="1:5" ht="40.200000000000003" customHeight="1" x14ac:dyDescent="0.3">
      <c r="A2" s="59" t="s">
        <v>0</v>
      </c>
      <c r="B2" s="59"/>
      <c r="C2" s="59"/>
      <c r="D2" s="59"/>
      <c r="E2" s="59"/>
    </row>
    <row r="3" spans="1:5" ht="21.6" x14ac:dyDescent="0.3">
      <c r="A3" s="4" t="s">
        <v>1</v>
      </c>
      <c r="B3" s="4"/>
      <c r="C3" s="4"/>
      <c r="D3" s="4"/>
      <c r="E3" s="4"/>
    </row>
    <row r="4" spans="1:5" ht="21.6" x14ac:dyDescent="0.3">
      <c r="A4" s="4" t="s">
        <v>2</v>
      </c>
      <c r="B4" s="4"/>
      <c r="C4" s="4"/>
      <c r="D4" s="4"/>
      <c r="E4" s="4"/>
    </row>
    <row r="5" spans="1:5" ht="21.6" x14ac:dyDescent="0.3">
      <c r="A5" s="4" t="s">
        <v>122</v>
      </c>
      <c r="B5" s="4"/>
      <c r="C5" s="4"/>
      <c r="D5" s="4"/>
      <c r="E5" s="4"/>
    </row>
    <row r="6" spans="1:5" ht="17.399999999999999" customHeight="1" x14ac:dyDescent="0.3">
      <c r="A6" s="5" t="s">
        <v>121</v>
      </c>
      <c r="B6" s="5"/>
      <c r="C6" s="5"/>
      <c r="D6" s="5"/>
      <c r="E6" s="5"/>
    </row>
    <row r="7" spans="1:5" ht="3" customHeight="1" thickBot="1" x14ac:dyDescent="0.35">
      <c r="A7" s="6"/>
      <c r="B7" s="6"/>
      <c r="C7" s="7"/>
      <c r="D7" s="6"/>
      <c r="E7" s="6"/>
    </row>
    <row r="8" spans="1:5" ht="3" customHeight="1" x14ac:dyDescent="0.3">
      <c r="A8" s="8"/>
      <c r="B8" s="8"/>
      <c r="C8" s="9"/>
      <c r="D8" s="8"/>
      <c r="E8" s="10"/>
    </row>
    <row r="9" spans="1:5" ht="32.4" customHeight="1" x14ac:dyDescent="0.3">
      <c r="A9" s="11" t="s">
        <v>3</v>
      </c>
      <c r="B9" s="11"/>
      <c r="C9" s="12" t="s">
        <v>4</v>
      </c>
      <c r="D9" s="12" t="s">
        <v>5</v>
      </c>
      <c r="E9" s="13" t="s">
        <v>6</v>
      </c>
    </row>
    <row r="10" spans="1:5" ht="29.4" customHeight="1" x14ac:dyDescent="0.3">
      <c r="A10" s="11"/>
      <c r="B10" s="11"/>
      <c r="C10" s="12"/>
      <c r="D10" s="12"/>
      <c r="E10" s="13"/>
    </row>
    <row r="11" spans="1:5" ht="21" customHeight="1" x14ac:dyDescent="0.3">
      <c r="A11" s="11"/>
      <c r="B11" s="11"/>
      <c r="C11" s="14">
        <v>1</v>
      </c>
      <c r="D11" s="14">
        <v>2</v>
      </c>
      <c r="E11" s="14">
        <v>3</v>
      </c>
    </row>
    <row r="12" spans="1:5" ht="5.0999999999999996" customHeight="1" thickBot="1" x14ac:dyDescent="0.35">
      <c r="A12" s="15"/>
      <c r="B12" s="15"/>
      <c r="C12" s="16"/>
      <c r="D12" s="15"/>
      <c r="E12" s="15"/>
    </row>
    <row r="13" spans="1:5" ht="3.75" customHeight="1" thickBot="1" x14ac:dyDescent="0.35">
      <c r="A13" s="17"/>
      <c r="B13" s="17"/>
      <c r="C13" s="18"/>
      <c r="D13" s="17"/>
      <c r="E13" s="17"/>
    </row>
    <row r="14" spans="1:5" ht="3.75" customHeight="1" x14ac:dyDescent="0.3">
      <c r="A14" s="19"/>
      <c r="B14" s="19"/>
      <c r="C14" s="20"/>
      <c r="D14" s="19"/>
      <c r="E14" s="19"/>
    </row>
    <row r="15" spans="1:5" ht="5.4" customHeight="1" x14ac:dyDescent="0.3">
      <c r="A15" s="19"/>
      <c r="B15" s="19"/>
      <c r="C15" s="20"/>
      <c r="D15" s="19"/>
      <c r="E15" s="19"/>
    </row>
    <row r="16" spans="1:5" x14ac:dyDescent="0.3">
      <c r="A16" s="21" t="s">
        <v>7</v>
      </c>
      <c r="B16" s="22"/>
      <c r="C16" s="23">
        <f t="shared" ref="C16:E16" si="0">SUM(C18,C152)</f>
        <v>1293119736</v>
      </c>
      <c r="D16" s="24">
        <f t="shared" si="0"/>
        <v>1293119736</v>
      </c>
      <c r="E16" s="25">
        <f t="shared" si="0"/>
        <v>245790077.98239997</v>
      </c>
    </row>
    <row r="17" spans="1:5" x14ac:dyDescent="0.3">
      <c r="A17" s="26"/>
      <c r="B17" s="27"/>
      <c r="C17" s="23"/>
      <c r="D17" s="24"/>
      <c r="E17" s="25"/>
    </row>
    <row r="18" spans="1:5" x14ac:dyDescent="0.3">
      <c r="A18" s="21" t="s">
        <v>8</v>
      </c>
      <c r="B18" s="22"/>
      <c r="C18" s="23">
        <f t="shared" ref="C18:E18" si="1">SUM(C20,C56,C80)</f>
        <v>1293119736</v>
      </c>
      <c r="D18" s="24">
        <f t="shared" si="1"/>
        <v>1293119736</v>
      </c>
      <c r="E18" s="25">
        <f t="shared" si="1"/>
        <v>245790077.98239997</v>
      </c>
    </row>
    <row r="19" spans="1:5" x14ac:dyDescent="0.3">
      <c r="A19" s="21"/>
      <c r="B19" s="22"/>
      <c r="C19" s="23"/>
      <c r="D19" s="24"/>
      <c r="E19" s="25"/>
    </row>
    <row r="20" spans="1:5" x14ac:dyDescent="0.3">
      <c r="A20" s="28">
        <v>1000</v>
      </c>
      <c r="B20" s="22" t="s">
        <v>9</v>
      </c>
      <c r="C20" s="23">
        <f t="shared" ref="C20:E20" si="2">SUM(C22,C25,C29,C33,C41,C49,C52)</f>
        <v>395653278</v>
      </c>
      <c r="D20" s="24">
        <f t="shared" si="2"/>
        <v>395653278</v>
      </c>
      <c r="E20" s="25">
        <f t="shared" si="2"/>
        <v>157546327.84999999</v>
      </c>
    </row>
    <row r="21" spans="1:5" x14ac:dyDescent="0.3">
      <c r="A21" s="29"/>
      <c r="B21" s="30"/>
      <c r="C21" s="31"/>
      <c r="D21" s="32"/>
      <c r="E21" s="33"/>
    </row>
    <row r="22" spans="1:5" ht="32.4" x14ac:dyDescent="0.3">
      <c r="A22" s="28">
        <v>1100</v>
      </c>
      <c r="B22" s="22" t="s">
        <v>10</v>
      </c>
      <c r="C22" s="23">
        <f t="shared" ref="C22:E22" si="3">SUM(C23:C23)</f>
        <v>140606868</v>
      </c>
      <c r="D22" s="24">
        <f t="shared" si="3"/>
        <v>140563273.99000001</v>
      </c>
      <c r="E22" s="25">
        <f t="shared" si="3"/>
        <v>56050072.759999998</v>
      </c>
    </row>
    <row r="23" spans="1:5" x14ac:dyDescent="0.3">
      <c r="A23" s="34">
        <v>11301</v>
      </c>
      <c r="B23" s="27" t="s">
        <v>11</v>
      </c>
      <c r="C23" s="35">
        <v>140606868</v>
      </c>
      <c r="D23" s="35">
        <f>VLOOKUP(A23,'[1]Calendario (3)'!$B$16:$E$75,4,FALSE)</f>
        <v>140563273.99000001</v>
      </c>
      <c r="E23" s="36">
        <v>56050072.759999998</v>
      </c>
    </row>
    <row r="24" spans="1:5" x14ac:dyDescent="0.3">
      <c r="A24" s="34"/>
      <c r="B24" s="27"/>
      <c r="C24" s="35"/>
      <c r="D24" s="35"/>
      <c r="E24" s="36"/>
    </row>
    <row r="25" spans="1:5" ht="13.95" customHeight="1" x14ac:dyDescent="0.3">
      <c r="A25" s="28">
        <v>1200</v>
      </c>
      <c r="B25" s="22" t="s">
        <v>12</v>
      </c>
      <c r="C25" s="23">
        <f t="shared" ref="C25:E25" si="4">SUM(C26:C27)</f>
        <v>0</v>
      </c>
      <c r="D25" s="23">
        <f t="shared" si="4"/>
        <v>43594.009999999987</v>
      </c>
      <c r="E25" s="25">
        <f t="shared" si="4"/>
        <v>43594.009999999987</v>
      </c>
    </row>
    <row r="26" spans="1:5" x14ac:dyDescent="0.3">
      <c r="A26" s="34">
        <v>12201</v>
      </c>
      <c r="B26" s="27" t="s">
        <v>13</v>
      </c>
      <c r="C26" s="35" t="s">
        <v>14</v>
      </c>
      <c r="D26" s="35">
        <f>VLOOKUP(A26,'[1]Calendario (3)'!$B$16:$E$75,4,FALSE)</f>
        <v>43594.009999999987</v>
      </c>
      <c r="E26" s="36">
        <v>43594.009999999987</v>
      </c>
    </row>
    <row r="27" spans="1:5" x14ac:dyDescent="0.3">
      <c r="A27" s="34">
        <v>12301</v>
      </c>
      <c r="B27" s="27" t="s">
        <v>15</v>
      </c>
      <c r="C27" s="35" t="s">
        <v>14</v>
      </c>
      <c r="D27" s="35">
        <v>0</v>
      </c>
      <c r="E27" s="36">
        <v>0</v>
      </c>
    </row>
    <row r="28" spans="1:5" x14ac:dyDescent="0.3">
      <c r="A28" s="34"/>
      <c r="B28" s="27"/>
      <c r="C28" s="35"/>
      <c r="D28" s="35"/>
      <c r="E28" s="36"/>
    </row>
    <row r="29" spans="1:5" x14ac:dyDescent="0.3">
      <c r="A29" s="28">
        <v>1300</v>
      </c>
      <c r="B29" s="22" t="s">
        <v>16</v>
      </c>
      <c r="C29" s="23">
        <f t="shared" ref="C29:E29" si="5">SUM(C30:C31)</f>
        <v>29945286</v>
      </c>
      <c r="D29" s="23">
        <f t="shared" si="5"/>
        <v>29945286</v>
      </c>
      <c r="E29" s="25">
        <f t="shared" si="5"/>
        <v>6658000.5700000003</v>
      </c>
    </row>
    <row r="30" spans="1:5" x14ac:dyDescent="0.3">
      <c r="A30" s="34">
        <v>13201</v>
      </c>
      <c r="B30" s="27" t="s">
        <v>17</v>
      </c>
      <c r="C30" s="35">
        <v>3905746</v>
      </c>
      <c r="D30" s="35">
        <f>VLOOKUP(A30,'[1]Calendario (3)'!$B$16:$E$75,4,FALSE)</f>
        <v>3905746</v>
      </c>
      <c r="E30" s="36">
        <v>2231115.35</v>
      </c>
    </row>
    <row r="31" spans="1:5" x14ac:dyDescent="0.3">
      <c r="A31" s="34">
        <v>13202</v>
      </c>
      <c r="B31" s="27" t="s">
        <v>18</v>
      </c>
      <c r="C31" s="35">
        <v>26039540</v>
      </c>
      <c r="D31" s="35">
        <f>VLOOKUP(A31,'[1]Calendario (3)'!$B$16:$E$75,4,FALSE)</f>
        <v>26039540</v>
      </c>
      <c r="E31" s="36">
        <v>4426885.2200000007</v>
      </c>
    </row>
    <row r="32" spans="1:5" x14ac:dyDescent="0.3">
      <c r="A32" s="34"/>
      <c r="B32" s="27"/>
      <c r="C32" s="35"/>
      <c r="D32" s="35"/>
      <c r="E32" s="36"/>
    </row>
    <row r="33" spans="1:5" x14ac:dyDescent="0.3">
      <c r="A33" s="28">
        <v>1400</v>
      </c>
      <c r="B33" s="22" t="s">
        <v>19</v>
      </c>
      <c r="C33" s="23">
        <f t="shared" ref="C33:E33" si="6">SUM(C34:C39)</f>
        <v>52258884</v>
      </c>
      <c r="D33" s="23">
        <f t="shared" si="6"/>
        <v>52258884</v>
      </c>
      <c r="E33" s="25">
        <f t="shared" si="6"/>
        <v>37014848.940000005</v>
      </c>
    </row>
    <row r="34" spans="1:5" x14ac:dyDescent="0.3">
      <c r="A34" s="34">
        <v>14103</v>
      </c>
      <c r="B34" s="27" t="s">
        <v>20</v>
      </c>
      <c r="C34" s="35">
        <v>30111964</v>
      </c>
      <c r="D34" s="35">
        <f>VLOOKUP(A34,'[1]Calendario (3)'!$B$16:$E$75,4,FALSE)</f>
        <v>31693488.09</v>
      </c>
      <c r="E34" s="36">
        <v>31693488.09</v>
      </c>
    </row>
    <row r="35" spans="1:5" x14ac:dyDescent="0.3">
      <c r="A35" s="34">
        <v>14202</v>
      </c>
      <c r="B35" s="27" t="s">
        <v>21</v>
      </c>
      <c r="C35" s="35">
        <v>12707835</v>
      </c>
      <c r="D35" s="35">
        <f>VLOOKUP(A35,'[1]Calendario (3)'!$B$16:$E$75,4,FALSE)</f>
        <v>11126310.91</v>
      </c>
      <c r="E35" s="36">
        <v>2146849.2200000002</v>
      </c>
    </row>
    <row r="36" spans="1:5" x14ac:dyDescent="0.3">
      <c r="A36" s="34">
        <v>14301</v>
      </c>
      <c r="B36" s="27" t="s">
        <v>22</v>
      </c>
      <c r="C36" s="35">
        <v>5083134</v>
      </c>
      <c r="D36" s="35">
        <f>VLOOKUP(A36,'[1]Calendario (3)'!$B$16:$E$75,4,FALSE)</f>
        <v>5083134</v>
      </c>
      <c r="E36" s="36">
        <v>842994.99</v>
      </c>
    </row>
    <row r="37" spans="1:5" x14ac:dyDescent="0.3">
      <c r="A37" s="34">
        <v>14401</v>
      </c>
      <c r="B37" s="27" t="s">
        <v>23</v>
      </c>
      <c r="C37" s="35">
        <v>3655951</v>
      </c>
      <c r="D37" s="35">
        <f>VLOOKUP(A37,'[1]Calendario (3)'!$B$16:$E$75,4,FALSE)</f>
        <v>2985503.71</v>
      </c>
      <c r="E37" s="36">
        <v>1375709.3499999999</v>
      </c>
    </row>
    <row r="38" spans="1:5" x14ac:dyDescent="0.3">
      <c r="A38" s="34">
        <v>14403</v>
      </c>
      <c r="B38" s="27" t="s">
        <v>24</v>
      </c>
      <c r="C38" s="35" t="s">
        <v>14</v>
      </c>
      <c r="D38" s="35">
        <f>VLOOKUP(A38,'[1]Calendario (3)'!$B$16:$E$75,4,FALSE)</f>
        <v>670447.29</v>
      </c>
      <c r="E38" s="36">
        <v>670447.29</v>
      </c>
    </row>
    <row r="39" spans="1:5" x14ac:dyDescent="0.3">
      <c r="A39" s="34">
        <v>14406</v>
      </c>
      <c r="B39" s="27" t="s">
        <v>25</v>
      </c>
      <c r="C39" s="35">
        <v>700000</v>
      </c>
      <c r="D39" s="35">
        <f>VLOOKUP(A39,'[1]Calendario (3)'!$B$16:$E$75,4,FALSE)</f>
        <v>700000</v>
      </c>
      <c r="E39" s="36">
        <v>285360</v>
      </c>
    </row>
    <row r="40" spans="1:5" x14ac:dyDescent="0.3">
      <c r="A40" s="34"/>
      <c r="B40" s="27"/>
      <c r="C40" s="35"/>
      <c r="D40" s="35"/>
      <c r="E40" s="36"/>
    </row>
    <row r="41" spans="1:5" x14ac:dyDescent="0.3">
      <c r="A41" s="28">
        <v>1500</v>
      </c>
      <c r="B41" s="22" t="s">
        <v>26</v>
      </c>
      <c r="C41" s="23">
        <f t="shared" ref="C41:E41" si="7">SUM(C42:C47)</f>
        <v>146225632</v>
      </c>
      <c r="D41" s="23">
        <f t="shared" si="7"/>
        <v>146225632</v>
      </c>
      <c r="E41" s="25">
        <f t="shared" si="7"/>
        <v>57779811.569999993</v>
      </c>
    </row>
    <row r="42" spans="1:5" x14ac:dyDescent="0.3">
      <c r="A42" s="34">
        <v>15101</v>
      </c>
      <c r="B42" s="27" t="s">
        <v>27</v>
      </c>
      <c r="C42" s="35" t="s">
        <v>14</v>
      </c>
      <c r="D42" s="35">
        <v>0</v>
      </c>
      <c r="E42" s="36">
        <v>0</v>
      </c>
    </row>
    <row r="43" spans="1:5" x14ac:dyDescent="0.3">
      <c r="A43" s="34">
        <v>15202</v>
      </c>
      <c r="B43" s="27" t="s">
        <v>28</v>
      </c>
      <c r="C43" s="35">
        <v>48000000</v>
      </c>
      <c r="D43" s="35">
        <f>VLOOKUP(A43,'[1]Calendario (3)'!$B$16:$E$75,4,FALSE)</f>
        <v>48000000</v>
      </c>
      <c r="E43" s="36">
        <v>10347109.039999999</v>
      </c>
    </row>
    <row r="44" spans="1:5" ht="32.4" x14ac:dyDescent="0.3">
      <c r="A44" s="34">
        <v>15401</v>
      </c>
      <c r="B44" s="27" t="s">
        <v>29</v>
      </c>
      <c r="C44" s="35" t="s">
        <v>14</v>
      </c>
      <c r="D44" s="35">
        <f>VLOOKUP(A44,'[1]Calendario (3)'!$B$16:$E$75,4,FALSE)</f>
        <v>15856.630000000001</v>
      </c>
      <c r="E44" s="36">
        <v>15856.630000000001</v>
      </c>
    </row>
    <row r="45" spans="1:5" x14ac:dyDescent="0.3">
      <c r="A45" s="34">
        <v>15402</v>
      </c>
      <c r="B45" s="27" t="s">
        <v>30</v>
      </c>
      <c r="C45" s="35">
        <v>93748980</v>
      </c>
      <c r="D45" s="35">
        <f>VLOOKUP(A45,'[1]Calendario (3)'!$B$16:$E$75,4,FALSE)</f>
        <v>93733123.370000005</v>
      </c>
      <c r="E45" s="36">
        <v>47218699.239999995</v>
      </c>
    </row>
    <row r="46" spans="1:5" x14ac:dyDescent="0.3">
      <c r="A46" s="34">
        <v>15501</v>
      </c>
      <c r="B46" s="27" t="s">
        <v>31</v>
      </c>
      <c r="C46" s="35" t="s">
        <v>14</v>
      </c>
      <c r="D46" s="35" t="str">
        <f>VLOOKUP(A46,'[1]Calendario (3)'!$B$16:$E$75,4,FALSE)</f>
        <v>0.00</v>
      </c>
      <c r="E46" s="36">
        <v>0</v>
      </c>
    </row>
    <row r="47" spans="1:5" x14ac:dyDescent="0.3">
      <c r="A47" s="34">
        <v>15901</v>
      </c>
      <c r="B47" s="27" t="s">
        <v>32</v>
      </c>
      <c r="C47" s="35">
        <v>4476652</v>
      </c>
      <c r="D47" s="35">
        <f>VLOOKUP(A47,'[1]Calendario (3)'!$B$16:$E$75,4,FALSE)</f>
        <v>4476652</v>
      </c>
      <c r="E47" s="36">
        <v>198146.66</v>
      </c>
    </row>
    <row r="48" spans="1:5" x14ac:dyDescent="0.3">
      <c r="A48" s="34"/>
      <c r="B48" s="27"/>
      <c r="C48" s="35"/>
      <c r="D48" s="35"/>
      <c r="E48" s="36"/>
    </row>
    <row r="49" spans="1:5" x14ac:dyDescent="0.3">
      <c r="A49" s="28">
        <v>1600</v>
      </c>
      <c r="B49" s="22" t="s">
        <v>33</v>
      </c>
      <c r="C49" s="23">
        <f t="shared" ref="C49:E49" si="8">SUM(C50:C50)</f>
        <v>26616608</v>
      </c>
      <c r="D49" s="23">
        <f t="shared" si="8"/>
        <v>26616608</v>
      </c>
      <c r="E49" s="25">
        <f t="shared" si="8"/>
        <v>0</v>
      </c>
    </row>
    <row r="50" spans="1:5" x14ac:dyDescent="0.3">
      <c r="A50" s="34">
        <v>16101</v>
      </c>
      <c r="B50" s="27" t="s">
        <v>34</v>
      </c>
      <c r="C50" s="35">
        <v>26616608</v>
      </c>
      <c r="D50" s="35">
        <f>VLOOKUP(A50,'[1]Calendario (3)'!$B$16:$E$75,4,FALSE)</f>
        <v>26616608</v>
      </c>
      <c r="E50" s="36">
        <v>0</v>
      </c>
    </row>
    <row r="51" spans="1:5" x14ac:dyDescent="0.3">
      <c r="A51" s="34"/>
      <c r="B51" s="27"/>
      <c r="C51" s="35"/>
      <c r="D51" s="35"/>
      <c r="E51" s="36"/>
    </row>
    <row r="52" spans="1:5" x14ac:dyDescent="0.3">
      <c r="A52" s="28">
        <v>1700</v>
      </c>
      <c r="B52" s="22" t="s">
        <v>35</v>
      </c>
      <c r="C52" s="23">
        <f t="shared" ref="C52:E52" si="9">SUM(C53:C53)</f>
        <v>0</v>
      </c>
      <c r="D52" s="23">
        <f t="shared" si="9"/>
        <v>0</v>
      </c>
      <c r="E52" s="25">
        <f t="shared" si="9"/>
        <v>0</v>
      </c>
    </row>
    <row r="53" spans="1:5" x14ac:dyDescent="0.3">
      <c r="A53" s="34">
        <v>17101</v>
      </c>
      <c r="B53" s="27" t="s">
        <v>36</v>
      </c>
      <c r="C53" s="35" t="s">
        <v>14</v>
      </c>
      <c r="D53" s="35">
        <v>0</v>
      </c>
      <c r="E53" s="36">
        <v>0</v>
      </c>
    </row>
    <row r="54" spans="1:5" x14ac:dyDescent="0.3">
      <c r="A54" s="34"/>
      <c r="B54" s="27"/>
      <c r="C54" s="35"/>
      <c r="D54" s="35"/>
      <c r="E54" s="36"/>
    </row>
    <row r="55" spans="1:5" x14ac:dyDescent="0.3">
      <c r="A55" s="34"/>
      <c r="B55" s="27"/>
      <c r="C55" s="23"/>
      <c r="D55" s="23"/>
      <c r="E55" s="25"/>
    </row>
    <row r="56" spans="1:5" x14ac:dyDescent="0.3">
      <c r="A56" s="28">
        <v>2000</v>
      </c>
      <c r="B56" s="22" t="s">
        <v>37</v>
      </c>
      <c r="C56" s="23">
        <f t="shared" ref="C56:E56" si="10">SUM(C58,C64,C68,C71,C74,,C77)</f>
        <v>1719531</v>
      </c>
      <c r="D56" s="23">
        <f t="shared" si="10"/>
        <v>1719531</v>
      </c>
      <c r="E56" s="25">
        <f t="shared" si="10"/>
        <v>86244.67</v>
      </c>
    </row>
    <row r="57" spans="1:5" x14ac:dyDescent="0.3">
      <c r="A57" s="34"/>
      <c r="B57" s="27"/>
      <c r="C57" s="35"/>
      <c r="D57" s="35"/>
      <c r="E57" s="36"/>
    </row>
    <row r="58" spans="1:5" ht="32.4" x14ac:dyDescent="0.3">
      <c r="A58" s="28">
        <v>2100</v>
      </c>
      <c r="B58" s="22" t="s">
        <v>38</v>
      </c>
      <c r="C58" s="23">
        <f t="shared" ref="C58:E58" si="11">SUM(C59:C62)</f>
        <v>1397440</v>
      </c>
      <c r="D58" s="23">
        <f t="shared" si="11"/>
        <v>1397440</v>
      </c>
      <c r="E58" s="25">
        <f t="shared" si="11"/>
        <v>59401.440000000002</v>
      </c>
    </row>
    <row r="59" spans="1:5" x14ac:dyDescent="0.3">
      <c r="A59" s="34">
        <v>21101</v>
      </c>
      <c r="B59" s="27" t="s">
        <v>39</v>
      </c>
      <c r="C59" s="35">
        <v>1200000</v>
      </c>
      <c r="D59" s="35">
        <f>VLOOKUP(A59,'[1]Calendario (3)'!$B$16:$E$75,4,FALSE)</f>
        <v>1200000</v>
      </c>
      <c r="E59" s="36">
        <v>44121.440000000002</v>
      </c>
    </row>
    <row r="60" spans="1:5" ht="32.4" x14ac:dyDescent="0.3">
      <c r="A60" s="34">
        <v>21401</v>
      </c>
      <c r="B60" s="27" t="s">
        <v>40</v>
      </c>
      <c r="C60" s="35">
        <v>156000</v>
      </c>
      <c r="D60" s="35">
        <f>VLOOKUP(A60,'[1]Calendario (3)'!$B$16:$E$75,4,FALSE)</f>
        <v>156000</v>
      </c>
      <c r="E60" s="36">
        <v>15280</v>
      </c>
    </row>
    <row r="61" spans="1:5" x14ac:dyDescent="0.3">
      <c r="A61" s="34">
        <v>21501</v>
      </c>
      <c r="B61" s="27" t="s">
        <v>41</v>
      </c>
      <c r="C61" s="35">
        <v>32000</v>
      </c>
      <c r="D61" s="35">
        <f>VLOOKUP(A61,'[1]Calendario (3)'!$B$16:$E$75,4,FALSE)</f>
        <v>32000</v>
      </c>
      <c r="E61" s="36">
        <v>0</v>
      </c>
    </row>
    <row r="62" spans="1:5" x14ac:dyDescent="0.3">
      <c r="A62" s="34">
        <v>21601</v>
      </c>
      <c r="B62" s="27" t="s">
        <v>42</v>
      </c>
      <c r="C62" s="35">
        <v>9440</v>
      </c>
      <c r="D62" s="35">
        <f>VLOOKUP(A62,'[1]Calendario (3)'!$B$16:$E$75,4,FALSE)</f>
        <v>9440</v>
      </c>
      <c r="E62" s="36">
        <v>0</v>
      </c>
    </row>
    <row r="63" spans="1:5" x14ac:dyDescent="0.3">
      <c r="A63" s="34"/>
      <c r="B63" s="27"/>
      <c r="C63" s="35"/>
      <c r="D63" s="35"/>
      <c r="E63" s="36"/>
    </row>
    <row r="64" spans="1:5" x14ac:dyDescent="0.3">
      <c r="A64" s="28">
        <v>2200</v>
      </c>
      <c r="B64" s="22" t="s">
        <v>43</v>
      </c>
      <c r="C64" s="23">
        <f t="shared" ref="C64:E64" si="12">SUM(C65:C66)</f>
        <v>141160</v>
      </c>
      <c r="D64" s="23">
        <f t="shared" si="12"/>
        <v>141160</v>
      </c>
      <c r="E64" s="24">
        <f t="shared" si="12"/>
        <v>10830.800000000003</v>
      </c>
    </row>
    <row r="65" spans="1:5" ht="32.4" x14ac:dyDescent="0.3">
      <c r="A65" s="34">
        <v>22104</v>
      </c>
      <c r="B65" s="27" t="s">
        <v>44</v>
      </c>
      <c r="C65" s="35">
        <v>141160</v>
      </c>
      <c r="D65" s="35">
        <f>VLOOKUP(A65,'[1]Calendario (3)'!$B$16:$E$75,4,FALSE)</f>
        <v>141160</v>
      </c>
      <c r="E65" s="37">
        <v>10830.800000000003</v>
      </c>
    </row>
    <row r="66" spans="1:5" x14ac:dyDescent="0.3">
      <c r="A66" s="34">
        <v>22301</v>
      </c>
      <c r="B66" s="27" t="s">
        <v>45</v>
      </c>
      <c r="C66" s="35" t="s">
        <v>14</v>
      </c>
      <c r="D66" s="35">
        <v>0</v>
      </c>
      <c r="E66" s="37">
        <v>0</v>
      </c>
    </row>
    <row r="67" spans="1:5" x14ac:dyDescent="0.3">
      <c r="A67" s="34"/>
      <c r="B67" s="27"/>
      <c r="C67" s="35"/>
      <c r="D67" s="35"/>
      <c r="E67" s="37"/>
    </row>
    <row r="68" spans="1:5" ht="32.4" x14ac:dyDescent="0.3">
      <c r="A68" s="28">
        <v>2400</v>
      </c>
      <c r="B68" s="22" t="s">
        <v>46</v>
      </c>
      <c r="C68" s="23">
        <f t="shared" ref="C68:E68" si="13">SUM(C69:C70)</f>
        <v>0</v>
      </c>
      <c r="D68" s="23">
        <f t="shared" si="13"/>
        <v>0</v>
      </c>
      <c r="E68" s="24">
        <f t="shared" si="13"/>
        <v>0</v>
      </c>
    </row>
    <row r="69" spans="1:5" x14ac:dyDescent="0.3">
      <c r="A69" s="34">
        <v>24601</v>
      </c>
      <c r="B69" s="27" t="s">
        <v>47</v>
      </c>
      <c r="C69" s="35" t="s">
        <v>14</v>
      </c>
      <c r="D69" s="35">
        <v>0</v>
      </c>
      <c r="E69" s="37">
        <v>0</v>
      </c>
    </row>
    <row r="70" spans="1:5" x14ac:dyDescent="0.3">
      <c r="A70" s="34"/>
      <c r="B70" s="27"/>
      <c r="C70" s="35"/>
      <c r="D70" s="35"/>
      <c r="E70" s="37"/>
    </row>
    <row r="71" spans="1:5" ht="32.4" x14ac:dyDescent="0.3">
      <c r="A71" s="28">
        <v>2500</v>
      </c>
      <c r="B71" s="22" t="s">
        <v>48</v>
      </c>
      <c r="C71" s="23">
        <f t="shared" ref="C71:E71" si="14">SUM(C72:C72)</f>
        <v>80931</v>
      </c>
      <c r="D71" s="23">
        <f t="shared" si="14"/>
        <v>80931</v>
      </c>
      <c r="E71" s="24">
        <f t="shared" si="14"/>
        <v>0</v>
      </c>
    </row>
    <row r="72" spans="1:5" x14ac:dyDescent="0.3">
      <c r="A72" s="34">
        <v>25301</v>
      </c>
      <c r="B72" s="27" t="s">
        <v>49</v>
      </c>
      <c r="C72" s="35">
        <v>80931</v>
      </c>
      <c r="D72" s="35">
        <v>80931</v>
      </c>
      <c r="E72" s="37">
        <v>0</v>
      </c>
    </row>
    <row r="73" spans="1:5" x14ac:dyDescent="0.3">
      <c r="A73" s="34"/>
      <c r="B73" s="27"/>
      <c r="C73" s="35"/>
      <c r="D73" s="35"/>
      <c r="E73" s="37"/>
    </row>
    <row r="74" spans="1:5" x14ac:dyDescent="0.3">
      <c r="A74" s="28">
        <v>2600</v>
      </c>
      <c r="B74" s="22" t="s">
        <v>50</v>
      </c>
      <c r="C74" s="23">
        <f t="shared" ref="C74:E74" si="15">SUM(C75:C75)</f>
        <v>100000</v>
      </c>
      <c r="D74" s="23">
        <f t="shared" si="15"/>
        <v>100000</v>
      </c>
      <c r="E74" s="24">
        <f t="shared" si="15"/>
        <v>16012.429999999998</v>
      </c>
    </row>
    <row r="75" spans="1:5" ht="48.6" x14ac:dyDescent="0.3">
      <c r="A75" s="34">
        <v>26103</v>
      </c>
      <c r="B75" s="27" t="s">
        <v>51</v>
      </c>
      <c r="C75" s="35">
        <v>100000</v>
      </c>
      <c r="D75" s="35">
        <v>100000</v>
      </c>
      <c r="E75" s="37">
        <v>16012.429999999998</v>
      </c>
    </row>
    <row r="76" spans="1:5" x14ac:dyDescent="0.3">
      <c r="A76" s="34"/>
      <c r="B76" s="27"/>
      <c r="C76" s="35"/>
      <c r="D76" s="35"/>
      <c r="E76" s="37"/>
    </row>
    <row r="77" spans="1:5" ht="32.4" x14ac:dyDescent="0.3">
      <c r="A77" s="28">
        <v>2700</v>
      </c>
      <c r="B77" s="22" t="s">
        <v>52</v>
      </c>
      <c r="C77" s="23">
        <f t="shared" ref="C77:E77" si="16">SUM(C78:C78)</f>
        <v>0</v>
      </c>
      <c r="D77" s="23">
        <f t="shared" si="16"/>
        <v>0</v>
      </c>
      <c r="E77" s="24">
        <f t="shared" si="16"/>
        <v>0</v>
      </c>
    </row>
    <row r="78" spans="1:5" x14ac:dyDescent="0.3">
      <c r="A78" s="34">
        <v>27101</v>
      </c>
      <c r="B78" s="27" t="s">
        <v>53</v>
      </c>
      <c r="C78" s="35" t="s">
        <v>14</v>
      </c>
      <c r="D78" s="35">
        <v>0</v>
      </c>
      <c r="E78" s="37">
        <v>0</v>
      </c>
    </row>
    <row r="79" spans="1:5" ht="17.399999999999999" customHeight="1" x14ac:dyDescent="0.3">
      <c r="A79" s="34"/>
      <c r="B79" s="27"/>
      <c r="C79" s="35"/>
      <c r="D79" s="35"/>
      <c r="E79" s="37"/>
    </row>
    <row r="80" spans="1:5" x14ac:dyDescent="0.3">
      <c r="A80" s="28">
        <v>3000</v>
      </c>
      <c r="B80" s="22" t="s">
        <v>54</v>
      </c>
      <c r="C80" s="23">
        <f t="shared" ref="C80:E80" si="17">SUM(C82,C94,,C104,C119,C124,C133,C137,C143,C146)</f>
        <v>895746927</v>
      </c>
      <c r="D80" s="23">
        <f t="shared" si="17"/>
        <v>895746927</v>
      </c>
      <c r="E80" s="24">
        <f t="shared" si="17"/>
        <v>88157505.462399989</v>
      </c>
    </row>
    <row r="81" spans="1:5" x14ac:dyDescent="0.3">
      <c r="A81" s="34"/>
      <c r="B81" s="27"/>
      <c r="C81" s="38"/>
      <c r="D81" s="35"/>
      <c r="E81" s="37"/>
    </row>
    <row r="82" spans="1:5" x14ac:dyDescent="0.3">
      <c r="A82" s="28">
        <v>3100</v>
      </c>
      <c r="B82" s="22" t="s">
        <v>55</v>
      </c>
      <c r="C82" s="39">
        <f t="shared" ref="C82:E82" si="18">SUM(C83:C92)</f>
        <v>115717428</v>
      </c>
      <c r="D82" s="23">
        <f t="shared" si="18"/>
        <v>115717428</v>
      </c>
      <c r="E82" s="24">
        <f t="shared" si="18"/>
        <v>23983815.16</v>
      </c>
    </row>
    <row r="83" spans="1:5" x14ac:dyDescent="0.3">
      <c r="A83" s="34">
        <v>31101</v>
      </c>
      <c r="B83" s="27" t="s">
        <v>56</v>
      </c>
      <c r="C83" s="38">
        <v>10000000</v>
      </c>
      <c r="D83" s="35">
        <f>VLOOKUP(A83,'[1]Calendario (3)'!$B$16:$E$75,4,FALSE)</f>
        <v>10000000</v>
      </c>
      <c r="E83" s="37">
        <v>3909178.44</v>
      </c>
    </row>
    <row r="84" spans="1:5" x14ac:dyDescent="0.3">
      <c r="A84" s="34">
        <v>31301</v>
      </c>
      <c r="B84" s="27" t="s">
        <v>57</v>
      </c>
      <c r="C84" s="38">
        <v>1100000</v>
      </c>
      <c r="D84" s="35">
        <f>VLOOKUP(A84,'[1]Calendario (3)'!$B$16:$E$75,4,FALSE)</f>
        <v>1100000</v>
      </c>
      <c r="E84" s="37">
        <v>866303.77</v>
      </c>
    </row>
    <row r="85" spans="1:5" x14ac:dyDescent="0.3">
      <c r="A85" s="40">
        <v>31401</v>
      </c>
      <c r="B85" s="27" t="s">
        <v>58</v>
      </c>
      <c r="C85" s="38">
        <v>600000</v>
      </c>
      <c r="D85" s="35">
        <f>VLOOKUP(A85,'[1]Calendario (3)'!$B$16:$E$75,4,FALSE)</f>
        <v>600000</v>
      </c>
      <c r="E85" s="37">
        <v>447673.62</v>
      </c>
    </row>
    <row r="86" spans="1:5" x14ac:dyDescent="0.3">
      <c r="A86" s="34">
        <v>31501</v>
      </c>
      <c r="B86" s="27" t="s">
        <v>59</v>
      </c>
      <c r="C86" s="38" t="s">
        <v>14</v>
      </c>
      <c r="D86" s="35" t="str">
        <f>VLOOKUP(A86,'[1]Calendario (3)'!$B$16:$E$75,4,FALSE)</f>
        <v>0.00</v>
      </c>
      <c r="E86" s="37">
        <v>0</v>
      </c>
    </row>
    <row r="87" spans="1:5" x14ac:dyDescent="0.3">
      <c r="A87" s="34">
        <v>31602</v>
      </c>
      <c r="B87" s="27" t="s">
        <v>60</v>
      </c>
      <c r="C87" s="38">
        <v>39398876</v>
      </c>
      <c r="D87" s="35">
        <f>VLOOKUP(A87,'[1]Calendario (3)'!$B$16:$E$75,4,FALSE)</f>
        <v>39398876</v>
      </c>
      <c r="E87" s="37">
        <v>3387874.98</v>
      </c>
    </row>
    <row r="88" spans="1:5" x14ac:dyDescent="0.3">
      <c r="A88" s="34">
        <v>31603</v>
      </c>
      <c r="B88" s="27" t="s">
        <v>61</v>
      </c>
      <c r="C88" s="38">
        <v>1200000</v>
      </c>
      <c r="D88" s="35">
        <f>VLOOKUP(A88,'[1]Calendario (3)'!$B$16:$E$75,4,FALSE)</f>
        <v>1200000</v>
      </c>
      <c r="E88" s="37">
        <v>8706.69</v>
      </c>
    </row>
    <row r="89" spans="1:5" x14ac:dyDescent="0.3">
      <c r="A89" s="34">
        <v>31701</v>
      </c>
      <c r="B89" s="27" t="s">
        <v>62</v>
      </c>
      <c r="C89" s="38" t="s">
        <v>14</v>
      </c>
      <c r="D89" s="35">
        <v>0</v>
      </c>
      <c r="E89" s="37">
        <v>0</v>
      </c>
    </row>
    <row r="90" spans="1:5" x14ac:dyDescent="0.3">
      <c r="A90" s="34">
        <v>31801</v>
      </c>
      <c r="B90" s="27" t="s">
        <v>63</v>
      </c>
      <c r="C90" s="38">
        <v>659000</v>
      </c>
      <c r="D90" s="35">
        <f>VLOOKUP(A90,'[1]Calendario (3)'!$B$16:$E$75,4,FALSE)</f>
        <v>659000</v>
      </c>
      <c r="E90" s="37">
        <v>73418.259999999966</v>
      </c>
    </row>
    <row r="91" spans="1:5" x14ac:dyDescent="0.3">
      <c r="A91" s="34">
        <v>31902</v>
      </c>
      <c r="B91" s="27" t="s">
        <v>64</v>
      </c>
      <c r="C91" s="38">
        <v>30352</v>
      </c>
      <c r="D91" s="35">
        <f>VLOOKUP(A91,'[1]Calendario (3)'!$B$16:$E$75,4,FALSE)</f>
        <v>30352</v>
      </c>
      <c r="E91" s="37">
        <v>0</v>
      </c>
    </row>
    <row r="92" spans="1:5" x14ac:dyDescent="0.3">
      <c r="A92" s="34">
        <v>31904</v>
      </c>
      <c r="B92" s="27" t="s">
        <v>65</v>
      </c>
      <c r="C92" s="38">
        <v>62729200</v>
      </c>
      <c r="D92" s="35">
        <f>VLOOKUP(A92,'[1]Calendario (3)'!$B$16:$E$75,4,FALSE)</f>
        <v>62729200</v>
      </c>
      <c r="E92" s="37">
        <v>15290659.4</v>
      </c>
    </row>
    <row r="93" spans="1:5" x14ac:dyDescent="0.3">
      <c r="A93" s="34"/>
      <c r="B93" s="27"/>
      <c r="C93" s="38"/>
      <c r="D93" s="35"/>
      <c r="E93" s="37"/>
    </row>
    <row r="94" spans="1:5" x14ac:dyDescent="0.3">
      <c r="A94" s="28">
        <v>3200</v>
      </c>
      <c r="B94" s="22" t="s">
        <v>66</v>
      </c>
      <c r="C94" s="39">
        <f t="shared" ref="C94:E94" si="19">SUM(C95:C102)</f>
        <v>141950931</v>
      </c>
      <c r="D94" s="23">
        <f t="shared" si="19"/>
        <v>141950931</v>
      </c>
      <c r="E94" s="24">
        <f t="shared" si="19"/>
        <v>6696513.120000001</v>
      </c>
    </row>
    <row r="95" spans="1:5" x14ac:dyDescent="0.3">
      <c r="A95" s="34">
        <v>32201</v>
      </c>
      <c r="B95" s="27" t="s">
        <v>67</v>
      </c>
      <c r="C95" s="38">
        <v>15000000</v>
      </c>
      <c r="D95" s="35">
        <f>VLOOKUP(A95,'[1]Calendario (3)'!$B$16:$E$75,4,FALSE)</f>
        <v>15000000</v>
      </c>
      <c r="E95" s="37">
        <v>4909738.290000001</v>
      </c>
    </row>
    <row r="96" spans="1:5" x14ac:dyDescent="0.3">
      <c r="A96" s="34">
        <v>32301</v>
      </c>
      <c r="B96" s="27" t="s">
        <v>68</v>
      </c>
      <c r="C96" s="38">
        <v>70000000</v>
      </c>
      <c r="D96" s="35">
        <f>VLOOKUP(A96,'[1]Calendario (3)'!$B$16:$E$75,4,FALSE)</f>
        <v>70000000</v>
      </c>
      <c r="E96" s="37">
        <v>1598205.97</v>
      </c>
    </row>
    <row r="97" spans="1:5" x14ac:dyDescent="0.3">
      <c r="A97" s="34">
        <v>32302</v>
      </c>
      <c r="B97" s="27" t="s">
        <v>69</v>
      </c>
      <c r="C97" s="38" t="s">
        <v>14</v>
      </c>
      <c r="D97" s="35">
        <v>0</v>
      </c>
      <c r="E97" s="37">
        <v>0</v>
      </c>
    </row>
    <row r="98" spans="1:5" x14ac:dyDescent="0.3">
      <c r="A98" s="34">
        <v>32303</v>
      </c>
      <c r="B98" s="27" t="s">
        <v>70</v>
      </c>
      <c r="C98" s="38">
        <v>4416000</v>
      </c>
      <c r="D98" s="35">
        <f>VLOOKUP(A98,'[1]Calendario (3)'!$B$16:$E$75,4,FALSE)</f>
        <v>4416000</v>
      </c>
      <c r="E98" s="37">
        <v>0</v>
      </c>
    </row>
    <row r="99" spans="1:5" ht="32.4" x14ac:dyDescent="0.3">
      <c r="A99" s="34">
        <v>32503</v>
      </c>
      <c r="B99" s="27" t="s">
        <v>71</v>
      </c>
      <c r="C99" s="38">
        <v>2000000</v>
      </c>
      <c r="D99" s="35">
        <f>VLOOKUP(A99,'[1]Calendario (3)'!$B$16:$E$75,4,FALSE)</f>
        <v>2000000</v>
      </c>
      <c r="E99" s="37">
        <v>167328.85999999999</v>
      </c>
    </row>
    <row r="100" spans="1:5" ht="32.4" x14ac:dyDescent="0.3">
      <c r="A100" s="34">
        <v>32505</v>
      </c>
      <c r="B100" s="27" t="s">
        <v>72</v>
      </c>
      <c r="C100" s="38" t="s">
        <v>14</v>
      </c>
      <c r="D100" s="35">
        <v>0</v>
      </c>
      <c r="E100" s="37">
        <v>0</v>
      </c>
    </row>
    <row r="101" spans="1:5" x14ac:dyDescent="0.3">
      <c r="A101" s="34">
        <v>32601</v>
      </c>
      <c r="B101" s="27" t="s">
        <v>73</v>
      </c>
      <c r="C101" s="38">
        <v>22000</v>
      </c>
      <c r="D101" s="35">
        <f>VLOOKUP(A101,'[1]Calendario (3)'!$B$16:$E$75,4,FALSE)</f>
        <v>22000</v>
      </c>
      <c r="E101" s="37">
        <v>21240</v>
      </c>
    </row>
    <row r="102" spans="1:5" x14ac:dyDescent="0.3">
      <c r="A102" s="34">
        <v>32701</v>
      </c>
      <c r="B102" s="27" t="s">
        <v>74</v>
      </c>
      <c r="C102" s="38">
        <v>50512931</v>
      </c>
      <c r="D102" s="35">
        <f>VLOOKUP(A102,'[1]Calendario (3)'!$B$16:$E$75,4,FALSE)</f>
        <v>50512931</v>
      </c>
      <c r="E102" s="37">
        <v>0</v>
      </c>
    </row>
    <row r="103" spans="1:5" x14ac:dyDescent="0.3">
      <c r="A103" s="34"/>
      <c r="B103" s="27"/>
      <c r="C103" s="38"/>
      <c r="D103" s="35"/>
      <c r="E103" s="37"/>
    </row>
    <row r="104" spans="1:5" ht="32.4" x14ac:dyDescent="0.3">
      <c r="A104" s="28">
        <v>3300</v>
      </c>
      <c r="B104" s="22" t="s">
        <v>75</v>
      </c>
      <c r="C104" s="39">
        <f t="shared" ref="C104:E104" si="20">SUM(C105:C117)</f>
        <v>137722652</v>
      </c>
      <c r="D104" s="23">
        <f t="shared" si="20"/>
        <v>137722652</v>
      </c>
      <c r="E104" s="24">
        <f t="shared" si="20"/>
        <v>18797444.41</v>
      </c>
    </row>
    <row r="105" spans="1:5" x14ac:dyDescent="0.3">
      <c r="A105" s="34">
        <v>33104</v>
      </c>
      <c r="B105" s="27" t="s">
        <v>76</v>
      </c>
      <c r="C105" s="38">
        <v>95599309</v>
      </c>
      <c r="D105" s="35">
        <f>VLOOKUP(A105,'[1]Calendario (3)'!$B$16:$E$75,4,FALSE)</f>
        <v>95599309</v>
      </c>
      <c r="E105" s="37">
        <v>12097371.949999999</v>
      </c>
    </row>
    <row r="106" spans="1:5" x14ac:dyDescent="0.3">
      <c r="A106" s="34">
        <v>33105</v>
      </c>
      <c r="B106" s="41" t="s">
        <v>77</v>
      </c>
      <c r="C106" s="38">
        <v>1378797</v>
      </c>
      <c r="D106" s="35">
        <f>VLOOKUP(A106,'[1]Calendario (3)'!$B$16:$E$75,4,FALSE)</f>
        <v>1378797</v>
      </c>
      <c r="E106" s="37">
        <v>0</v>
      </c>
    </row>
    <row r="107" spans="1:5" x14ac:dyDescent="0.3">
      <c r="A107" s="34">
        <v>33301</v>
      </c>
      <c r="B107" s="41" t="s">
        <v>78</v>
      </c>
      <c r="C107" s="38">
        <v>800000</v>
      </c>
      <c r="D107" s="35">
        <f>VLOOKUP(A107,'[1]Calendario (3)'!$B$16:$E$75,4,FALSE)</f>
        <v>800000</v>
      </c>
      <c r="E107" s="37">
        <v>3649.14</v>
      </c>
    </row>
    <row r="108" spans="1:5" x14ac:dyDescent="0.3">
      <c r="A108" s="34">
        <v>33303</v>
      </c>
      <c r="B108" s="41" t="s">
        <v>79</v>
      </c>
      <c r="C108" s="38" t="s">
        <v>14</v>
      </c>
      <c r="D108" s="35">
        <v>0</v>
      </c>
      <c r="E108" s="37">
        <v>0</v>
      </c>
    </row>
    <row r="109" spans="1:5" x14ac:dyDescent="0.3">
      <c r="A109" s="34">
        <v>33401</v>
      </c>
      <c r="B109" s="41" t="s">
        <v>80</v>
      </c>
      <c r="C109" s="38">
        <v>80002</v>
      </c>
      <c r="D109" s="35">
        <f>VLOOKUP(A109,'[1]Calendario (3)'!$B$16:$E$75,4,FALSE)</f>
        <v>80002</v>
      </c>
      <c r="E109" s="37">
        <v>0</v>
      </c>
    </row>
    <row r="110" spans="1:5" x14ac:dyDescent="0.3">
      <c r="A110" s="34">
        <v>33601</v>
      </c>
      <c r="B110" s="41" t="s">
        <v>81</v>
      </c>
      <c r="C110" s="38" t="s">
        <v>14</v>
      </c>
      <c r="D110" s="35">
        <v>0</v>
      </c>
      <c r="E110" s="37">
        <v>0</v>
      </c>
    </row>
    <row r="111" spans="1:5" x14ac:dyDescent="0.3">
      <c r="A111" s="34">
        <v>33602</v>
      </c>
      <c r="B111" s="41" t="s">
        <v>82</v>
      </c>
      <c r="C111" s="38">
        <v>5000000</v>
      </c>
      <c r="D111" s="35">
        <f>VLOOKUP(A111,'[1]Calendario (3)'!$B$16:$E$75,4,FALSE)</f>
        <v>5000000</v>
      </c>
      <c r="E111" s="37">
        <v>473288.17000000004</v>
      </c>
    </row>
    <row r="112" spans="1:5" ht="32.4" x14ac:dyDescent="0.3">
      <c r="A112" s="34">
        <v>33604</v>
      </c>
      <c r="B112" s="27" t="s">
        <v>83</v>
      </c>
      <c r="C112" s="38" t="s">
        <v>14</v>
      </c>
      <c r="D112" s="35">
        <v>0</v>
      </c>
      <c r="E112" s="37">
        <v>0</v>
      </c>
    </row>
    <row r="113" spans="1:5" ht="32.4" x14ac:dyDescent="0.3">
      <c r="A113" s="34">
        <v>33605</v>
      </c>
      <c r="B113" s="27" t="s">
        <v>84</v>
      </c>
      <c r="C113" s="38">
        <v>73600</v>
      </c>
      <c r="D113" s="35">
        <f>VLOOKUP(A113,'[1]Calendario (3)'!$B$16:$E$75,4,FALSE)</f>
        <v>73600</v>
      </c>
      <c r="E113" s="37">
        <v>0</v>
      </c>
    </row>
    <row r="114" spans="1:5" x14ac:dyDescent="0.3">
      <c r="A114" s="34">
        <v>33606</v>
      </c>
      <c r="B114" s="27" t="s">
        <v>85</v>
      </c>
      <c r="C114" s="38" t="s">
        <v>14</v>
      </c>
      <c r="D114" s="35">
        <v>0</v>
      </c>
      <c r="E114" s="37">
        <v>0</v>
      </c>
    </row>
    <row r="115" spans="1:5" x14ac:dyDescent="0.3">
      <c r="A115" s="34">
        <v>33801</v>
      </c>
      <c r="B115" s="27" t="s">
        <v>86</v>
      </c>
      <c r="C115" s="38">
        <v>25680000</v>
      </c>
      <c r="D115" s="35">
        <f>VLOOKUP(A115,'[1]Calendario (3)'!$B$16:$E$75,4,FALSE)</f>
        <v>25680000</v>
      </c>
      <c r="E115" s="37">
        <v>5751217.2200000007</v>
      </c>
    </row>
    <row r="116" spans="1:5" x14ac:dyDescent="0.3">
      <c r="A116" s="34">
        <v>33901</v>
      </c>
      <c r="B116" s="27" t="s">
        <v>87</v>
      </c>
      <c r="C116" s="38">
        <v>9110944</v>
      </c>
      <c r="D116" s="35">
        <f>VLOOKUP(A116,'[1]Calendario (3)'!$B$16:$E$75,4,FALSE)</f>
        <v>9110944</v>
      </c>
      <c r="E116" s="37">
        <v>471917.93000000005</v>
      </c>
    </row>
    <row r="117" spans="1:5" x14ac:dyDescent="0.3">
      <c r="A117" s="34">
        <v>33903</v>
      </c>
      <c r="B117" s="27" t="s">
        <v>88</v>
      </c>
      <c r="C117" s="38" t="s">
        <v>14</v>
      </c>
      <c r="D117" s="35">
        <v>0</v>
      </c>
      <c r="E117" s="37">
        <v>0</v>
      </c>
    </row>
    <row r="118" spans="1:5" x14ac:dyDescent="0.3">
      <c r="A118" s="34"/>
      <c r="B118" s="27"/>
      <c r="C118" s="38"/>
      <c r="D118" s="35"/>
      <c r="E118" s="37"/>
    </row>
    <row r="119" spans="1:5" x14ac:dyDescent="0.3">
      <c r="A119" s="28">
        <v>3400</v>
      </c>
      <c r="B119" s="22" t="s">
        <v>89</v>
      </c>
      <c r="C119" s="39">
        <f t="shared" ref="C119:E119" si="21">SUM(C120:C122)</f>
        <v>24550242</v>
      </c>
      <c r="D119" s="23">
        <f t="shared" si="21"/>
        <v>24550242</v>
      </c>
      <c r="E119" s="24">
        <f t="shared" si="21"/>
        <v>7918841.9399999995</v>
      </c>
    </row>
    <row r="120" spans="1:5" x14ac:dyDescent="0.3">
      <c r="A120" s="34">
        <v>34101</v>
      </c>
      <c r="B120" s="27" t="s">
        <v>90</v>
      </c>
      <c r="C120" s="38">
        <v>1494682</v>
      </c>
      <c r="D120" s="35">
        <f>VLOOKUP(A120,'[1]Calendario (3)'!$B$16:$E$75,4,FALSE)</f>
        <v>1493548.45</v>
      </c>
      <c r="E120" s="37">
        <v>80650.26999999999</v>
      </c>
    </row>
    <row r="121" spans="1:5" x14ac:dyDescent="0.3">
      <c r="A121" s="34">
        <v>34501</v>
      </c>
      <c r="B121" s="27" t="s">
        <v>91</v>
      </c>
      <c r="C121" s="38">
        <v>2055560</v>
      </c>
      <c r="D121" s="35">
        <f>VLOOKUP(A121,'[1]Calendario (3)'!$B$16:$E$75,4,FALSE)</f>
        <v>2056693.55</v>
      </c>
      <c r="E121" s="37">
        <v>2056693.55</v>
      </c>
    </row>
    <row r="122" spans="1:5" x14ac:dyDescent="0.3">
      <c r="A122" s="34">
        <v>34701</v>
      </c>
      <c r="B122" s="27" t="s">
        <v>92</v>
      </c>
      <c r="C122" s="38">
        <v>21000000</v>
      </c>
      <c r="D122" s="35">
        <f>VLOOKUP(A122,'[1]Calendario (3)'!$B$16:$E$75,4,FALSE)</f>
        <v>21000000</v>
      </c>
      <c r="E122" s="37">
        <v>5781498.1199999992</v>
      </c>
    </row>
    <row r="123" spans="1:5" x14ac:dyDescent="0.3">
      <c r="A123" s="34"/>
      <c r="B123" s="27"/>
      <c r="C123" s="38"/>
      <c r="D123" s="35"/>
      <c r="E123" s="37"/>
    </row>
    <row r="124" spans="1:5" ht="32.4" x14ac:dyDescent="0.3">
      <c r="A124" s="28">
        <v>3500</v>
      </c>
      <c r="B124" s="22" t="s">
        <v>93</v>
      </c>
      <c r="C124" s="39">
        <f t="shared" ref="C124:E124" si="22">SUM(C125:C131)</f>
        <v>14388298</v>
      </c>
      <c r="D124" s="23">
        <f t="shared" si="22"/>
        <v>14388298</v>
      </c>
      <c r="E124" s="24">
        <f t="shared" si="22"/>
        <v>7698521.1299999962</v>
      </c>
    </row>
    <row r="125" spans="1:5" ht="32.4" x14ac:dyDescent="0.3">
      <c r="A125" s="34">
        <v>35101</v>
      </c>
      <c r="B125" s="27" t="s">
        <v>94</v>
      </c>
      <c r="C125" s="38">
        <v>6755202</v>
      </c>
      <c r="D125" s="35">
        <f>VLOOKUP(A125,'[1]Calendario (3)'!$B$16:$E$75,4,FALSE)</f>
        <v>6755202</v>
      </c>
      <c r="E125" s="37">
        <v>6149831.4899999965</v>
      </c>
    </row>
    <row r="126" spans="1:5" ht="32.4" x14ac:dyDescent="0.3">
      <c r="A126" s="34">
        <v>35201</v>
      </c>
      <c r="B126" s="27" t="s">
        <v>95</v>
      </c>
      <c r="C126" s="38">
        <v>126720</v>
      </c>
      <c r="D126" s="35">
        <f>VLOOKUP(A126,'[1]Calendario (3)'!$B$16:$E$75,4,FALSE)</f>
        <v>126720</v>
      </c>
      <c r="E126" s="37">
        <v>0</v>
      </c>
    </row>
    <row r="127" spans="1:5" x14ac:dyDescent="0.3">
      <c r="A127" s="34">
        <v>35301</v>
      </c>
      <c r="B127" s="27" t="s">
        <v>96</v>
      </c>
      <c r="C127" s="38" t="s">
        <v>14</v>
      </c>
      <c r="D127" s="35">
        <v>0</v>
      </c>
      <c r="E127" s="37">
        <v>0</v>
      </c>
    </row>
    <row r="128" spans="1:5" ht="32.4" x14ac:dyDescent="0.3">
      <c r="A128" s="34">
        <v>35501</v>
      </c>
      <c r="B128" s="27" t="s">
        <v>97</v>
      </c>
      <c r="C128" s="38">
        <v>30760</v>
      </c>
      <c r="D128" s="35">
        <f>VLOOKUP(A128,'[1]Calendario (3)'!$B$16:$E$75,4,FALSE)</f>
        <v>30760</v>
      </c>
      <c r="E128" s="37">
        <v>0</v>
      </c>
    </row>
    <row r="129" spans="1:5" x14ac:dyDescent="0.3">
      <c r="A129" s="34">
        <v>35701</v>
      </c>
      <c r="B129" s="27" t="s">
        <v>98</v>
      </c>
      <c r="C129" s="38">
        <v>36896</v>
      </c>
      <c r="D129" s="35">
        <f>VLOOKUP(A129,'[1]Calendario (3)'!$B$16:$E$75,4,FALSE)</f>
        <v>36896</v>
      </c>
      <c r="E129" s="37">
        <v>0</v>
      </c>
    </row>
    <row r="130" spans="1:5" x14ac:dyDescent="0.3">
      <c r="A130" s="34">
        <v>35801</v>
      </c>
      <c r="B130" s="27" t="s">
        <v>99</v>
      </c>
      <c r="C130" s="38">
        <v>7223520</v>
      </c>
      <c r="D130" s="35">
        <f>VLOOKUP(A130,'[1]Calendario (3)'!$B$16:$E$75,4,FALSE)</f>
        <v>7223520</v>
      </c>
      <c r="E130" s="37">
        <v>1548689.64</v>
      </c>
    </row>
    <row r="131" spans="1:5" x14ac:dyDescent="0.3">
      <c r="A131" s="34">
        <v>35901</v>
      </c>
      <c r="B131" s="27" t="s">
        <v>100</v>
      </c>
      <c r="C131" s="38">
        <v>215200</v>
      </c>
      <c r="D131" s="35">
        <f>VLOOKUP(A131,'[1]Calendario (3)'!$B$16:$E$75,4,FALSE)</f>
        <v>215200</v>
      </c>
      <c r="E131" s="37">
        <v>0</v>
      </c>
    </row>
    <row r="132" spans="1:5" x14ac:dyDescent="0.3">
      <c r="A132" s="34"/>
      <c r="B132" s="27"/>
      <c r="C132" s="38"/>
      <c r="D132" s="35"/>
      <c r="E132" s="37"/>
    </row>
    <row r="133" spans="1:5" x14ac:dyDescent="0.3">
      <c r="A133" s="28">
        <v>3600</v>
      </c>
      <c r="B133" s="22" t="s">
        <v>101</v>
      </c>
      <c r="C133" s="39">
        <f t="shared" ref="C133:E133" si="23">SUM(C134:C135)</f>
        <v>0</v>
      </c>
      <c r="D133" s="23">
        <f t="shared" si="23"/>
        <v>0</v>
      </c>
      <c r="E133" s="24">
        <f t="shared" si="23"/>
        <v>0</v>
      </c>
    </row>
    <row r="134" spans="1:5" ht="32.4" x14ac:dyDescent="0.3">
      <c r="A134" s="34">
        <v>36201</v>
      </c>
      <c r="B134" s="27" t="s">
        <v>102</v>
      </c>
      <c r="C134" s="38" t="s">
        <v>14</v>
      </c>
      <c r="D134" s="35" t="s">
        <v>14</v>
      </c>
      <c r="E134" s="37">
        <v>0</v>
      </c>
    </row>
    <row r="135" spans="1:5" ht="32.4" x14ac:dyDescent="0.3">
      <c r="A135" s="34">
        <v>36901</v>
      </c>
      <c r="B135" s="27" t="s">
        <v>103</v>
      </c>
      <c r="C135" s="38" t="s">
        <v>14</v>
      </c>
      <c r="D135" s="35" t="s">
        <v>14</v>
      </c>
      <c r="E135" s="37">
        <v>0</v>
      </c>
    </row>
    <row r="136" spans="1:5" x14ac:dyDescent="0.3">
      <c r="A136" s="34"/>
      <c r="B136" s="27"/>
      <c r="C136" s="38"/>
      <c r="D136" s="35"/>
      <c r="E136" s="37"/>
    </row>
    <row r="137" spans="1:5" x14ac:dyDescent="0.3">
      <c r="A137" s="28">
        <v>3700</v>
      </c>
      <c r="B137" s="22" t="s">
        <v>104</v>
      </c>
      <c r="C137" s="39">
        <f t="shared" ref="C137:E137" si="24">SUM(C138:C141)</f>
        <v>10452832</v>
      </c>
      <c r="D137" s="23">
        <f t="shared" si="24"/>
        <v>10452832</v>
      </c>
      <c r="E137" s="24">
        <f t="shared" si="24"/>
        <v>688043.99</v>
      </c>
    </row>
    <row r="138" spans="1:5" ht="32.4" x14ac:dyDescent="0.3">
      <c r="A138" s="34">
        <v>37104</v>
      </c>
      <c r="B138" s="27" t="s">
        <v>105</v>
      </c>
      <c r="C138" s="38">
        <v>2000000</v>
      </c>
      <c r="D138" s="35">
        <f>VLOOKUP(A138,'[1]Calendario (3)'!$B$16:$E$75,4,FALSE)</f>
        <v>2000000</v>
      </c>
      <c r="E138" s="37">
        <v>127475.25</v>
      </c>
    </row>
    <row r="139" spans="1:5" ht="32.4" x14ac:dyDescent="0.3">
      <c r="A139" s="34">
        <v>37106</v>
      </c>
      <c r="B139" s="27" t="s">
        <v>106</v>
      </c>
      <c r="C139" s="38" t="s">
        <v>14</v>
      </c>
      <c r="D139" s="35">
        <v>0</v>
      </c>
      <c r="E139" s="37">
        <v>0</v>
      </c>
    </row>
    <row r="140" spans="1:5" ht="32.4" x14ac:dyDescent="0.3">
      <c r="A140" s="34">
        <v>37504</v>
      </c>
      <c r="B140" s="27" t="s">
        <v>107</v>
      </c>
      <c r="C140" s="38">
        <v>8452832</v>
      </c>
      <c r="D140" s="35">
        <f>VLOOKUP(A140,'[1]Calendario (3)'!$B$16:$E$75,4,FALSE)</f>
        <v>8452832</v>
      </c>
      <c r="E140" s="37">
        <v>560568.74</v>
      </c>
    </row>
    <row r="141" spans="1:5" ht="32.4" x14ac:dyDescent="0.3">
      <c r="A141" s="34">
        <v>37602</v>
      </c>
      <c r="B141" s="27" t="s">
        <v>108</v>
      </c>
      <c r="C141" s="38" t="s">
        <v>14</v>
      </c>
      <c r="D141" s="35">
        <v>0</v>
      </c>
      <c r="E141" s="37">
        <v>0</v>
      </c>
    </row>
    <row r="142" spans="1:5" x14ac:dyDescent="0.3">
      <c r="A142" s="34"/>
      <c r="B142" s="27"/>
      <c r="C142" s="38"/>
      <c r="D142" s="35"/>
      <c r="E142" s="37"/>
    </row>
    <row r="143" spans="1:5" x14ac:dyDescent="0.3">
      <c r="A143" s="28">
        <v>3800</v>
      </c>
      <c r="B143" s="22" t="s">
        <v>109</v>
      </c>
      <c r="C143" s="39">
        <f t="shared" ref="C143:E143" si="25">SUM(C144:C144)</f>
        <v>0</v>
      </c>
      <c r="D143" s="23">
        <f t="shared" si="25"/>
        <v>0</v>
      </c>
      <c r="E143" s="24">
        <f t="shared" si="25"/>
        <v>0</v>
      </c>
    </row>
    <row r="144" spans="1:5" x14ac:dyDescent="0.3">
      <c r="A144" s="34">
        <v>38301</v>
      </c>
      <c r="B144" s="27" t="s">
        <v>110</v>
      </c>
      <c r="C144" s="38" t="s">
        <v>14</v>
      </c>
      <c r="D144" s="35">
        <v>0</v>
      </c>
      <c r="E144" s="37">
        <v>0</v>
      </c>
    </row>
    <row r="145" spans="1:5" x14ac:dyDescent="0.3">
      <c r="A145" s="34"/>
      <c r="B145" s="27"/>
      <c r="C145" s="38"/>
      <c r="D145" s="35"/>
      <c r="E145" s="37"/>
    </row>
    <row r="146" spans="1:5" x14ac:dyDescent="0.3">
      <c r="A146" s="28">
        <v>3900</v>
      </c>
      <c r="B146" s="22" t="s">
        <v>111</v>
      </c>
      <c r="C146" s="39">
        <f t="shared" ref="C146:E146" si="26">SUM(C147:C150)</f>
        <v>450964544</v>
      </c>
      <c r="D146" s="23">
        <f t="shared" si="26"/>
        <v>450964544</v>
      </c>
      <c r="E146" s="24">
        <f t="shared" si="26"/>
        <v>22374325.712400004</v>
      </c>
    </row>
    <row r="147" spans="1:5" x14ac:dyDescent="0.3">
      <c r="A147" s="34">
        <v>39202</v>
      </c>
      <c r="B147" s="27" t="s">
        <v>112</v>
      </c>
      <c r="C147" s="38">
        <f>81232149</f>
        <v>81232149</v>
      </c>
      <c r="D147" s="35">
        <f>VLOOKUP(A147,'[1]Calendario (3)'!$B$16:$E$75,4,FALSE)</f>
        <v>81232149</v>
      </c>
      <c r="E147" s="42">
        <v>14939036.612400003</v>
      </c>
    </row>
    <row r="148" spans="1:5" x14ac:dyDescent="0.3">
      <c r="A148" s="34">
        <v>39401</v>
      </c>
      <c r="B148" s="27" t="s">
        <v>113</v>
      </c>
      <c r="C148" s="38">
        <v>364549995</v>
      </c>
      <c r="D148" s="35">
        <f>VLOOKUP(A148,'[1]Calendario (3)'!$B$16:$E$75,4,FALSE)</f>
        <v>363835955.06999999</v>
      </c>
      <c r="E148" s="37">
        <v>1538849.17</v>
      </c>
    </row>
    <row r="149" spans="1:5" x14ac:dyDescent="0.3">
      <c r="A149" s="34">
        <v>39801</v>
      </c>
      <c r="B149" s="27" t="s">
        <v>114</v>
      </c>
      <c r="C149" s="38">
        <v>5182400</v>
      </c>
      <c r="D149" s="35">
        <f>VLOOKUP(A149,'[1]Calendario (3)'!$B$16:$E$75,4,FALSE)</f>
        <v>5896439.9299999997</v>
      </c>
      <c r="E149" s="37">
        <v>5896439.9299999997</v>
      </c>
    </row>
    <row r="150" spans="1:5" x14ac:dyDescent="0.3">
      <c r="A150" s="34">
        <v>39904</v>
      </c>
      <c r="B150" s="27" t="s">
        <v>115</v>
      </c>
      <c r="C150" s="38" t="s">
        <v>14</v>
      </c>
      <c r="D150" s="35">
        <v>0</v>
      </c>
      <c r="E150" s="37">
        <v>0</v>
      </c>
    </row>
    <row r="151" spans="1:5" x14ac:dyDescent="0.3">
      <c r="A151" s="34"/>
      <c r="B151" s="27"/>
      <c r="C151" s="39"/>
      <c r="D151" s="23"/>
      <c r="E151" s="24"/>
    </row>
    <row r="152" spans="1:5" x14ac:dyDescent="0.3">
      <c r="A152" s="28" t="s">
        <v>116</v>
      </c>
      <c r="B152" s="22"/>
      <c r="C152" s="39">
        <f t="shared" ref="C152:E152" si="27">SUM(C154)</f>
        <v>0</v>
      </c>
      <c r="D152" s="23">
        <f t="shared" si="27"/>
        <v>0</v>
      </c>
      <c r="E152" s="24">
        <f t="shared" si="27"/>
        <v>0</v>
      </c>
    </row>
    <row r="153" spans="1:5" x14ac:dyDescent="0.3">
      <c r="A153" s="34"/>
      <c r="B153" s="27"/>
      <c r="C153" s="39"/>
      <c r="D153" s="23"/>
      <c r="E153" s="24"/>
    </row>
    <row r="154" spans="1:5" x14ac:dyDescent="0.3">
      <c r="A154" s="28">
        <v>6000</v>
      </c>
      <c r="B154" s="22" t="s">
        <v>117</v>
      </c>
      <c r="C154" s="39">
        <f t="shared" ref="C154:E154" si="28">SUM(C156)</f>
        <v>0</v>
      </c>
      <c r="D154" s="23">
        <f t="shared" si="28"/>
        <v>0</v>
      </c>
      <c r="E154" s="24">
        <f t="shared" si="28"/>
        <v>0</v>
      </c>
    </row>
    <row r="155" spans="1:5" x14ac:dyDescent="0.3">
      <c r="A155" s="34"/>
      <c r="B155" s="27"/>
      <c r="C155" s="38"/>
      <c r="D155" s="35"/>
      <c r="E155" s="37"/>
    </row>
    <row r="156" spans="1:5" x14ac:dyDescent="0.3">
      <c r="A156" s="28">
        <v>6200</v>
      </c>
      <c r="B156" s="22" t="s">
        <v>118</v>
      </c>
      <c r="C156" s="39">
        <f t="shared" ref="C156:E156" si="29">SUM(C157:C157)</f>
        <v>0</v>
      </c>
      <c r="D156" s="23">
        <f t="shared" si="29"/>
        <v>0</v>
      </c>
      <c r="E156" s="24">
        <f t="shared" si="29"/>
        <v>0</v>
      </c>
    </row>
    <row r="157" spans="1:5" ht="32.4" x14ac:dyDescent="0.3">
      <c r="A157" s="34">
        <v>62202</v>
      </c>
      <c r="B157" s="27" t="s">
        <v>119</v>
      </c>
      <c r="C157" s="38" t="s">
        <v>14</v>
      </c>
      <c r="D157" s="35">
        <v>0</v>
      </c>
      <c r="E157" s="37">
        <v>0</v>
      </c>
    </row>
    <row r="158" spans="1:5" x14ac:dyDescent="0.3">
      <c r="A158" s="34"/>
      <c r="B158" s="27"/>
      <c r="C158" s="43"/>
      <c r="D158" s="44"/>
      <c r="E158" s="45"/>
    </row>
    <row r="159" spans="1:5" ht="3.15" customHeight="1" thickBot="1" x14ac:dyDescent="0.35">
      <c r="A159" s="46"/>
      <c r="B159" s="46"/>
      <c r="C159" s="47"/>
      <c r="D159" s="46"/>
      <c r="E159" s="46"/>
    </row>
    <row r="160" spans="1:5" ht="3.15" customHeight="1" x14ac:dyDescent="0.3">
      <c r="A160" s="48"/>
      <c r="B160" s="48"/>
      <c r="C160" s="49"/>
      <c r="D160" s="48"/>
      <c r="E160" s="50"/>
    </row>
    <row r="161" spans="1:5" x14ac:dyDescent="0.3">
      <c r="A161" s="51"/>
      <c r="B161" s="52"/>
      <c r="C161" s="53"/>
      <c r="D161" s="54"/>
      <c r="E161" s="55"/>
    </row>
    <row r="162" spans="1:5" ht="24.6" customHeight="1" x14ac:dyDescent="0.3">
      <c r="A162" s="56" t="s">
        <v>120</v>
      </c>
      <c r="B162" s="56"/>
      <c r="C162" s="56"/>
      <c r="D162" s="56"/>
      <c r="E162" s="56"/>
    </row>
    <row r="177" spans="1:5" s="58" customFormat="1" x14ac:dyDescent="0.3">
      <c r="A177" s="3"/>
      <c r="B177" s="3"/>
      <c r="C177" s="57"/>
      <c r="D177" s="3"/>
      <c r="E177" s="3"/>
    </row>
  </sheetData>
  <autoFilter ref="A15:E158" xr:uid="{00000000-0009-0000-0000-000000000000}"/>
  <mergeCells count="10">
    <mergeCell ref="A162:E162"/>
    <mergeCell ref="A2:E2"/>
    <mergeCell ref="A3:E3"/>
    <mergeCell ref="A4:E4"/>
    <mergeCell ref="A5:E5"/>
    <mergeCell ref="A6:E6"/>
    <mergeCell ref="A9:B11"/>
    <mergeCell ref="C9:C10"/>
    <mergeCell ref="D9:D10"/>
    <mergeCell ref="E9:E10"/>
  </mergeCells>
  <printOptions horizontalCentered="1"/>
  <pageMargins left="0.11811023622047245" right="0.11811023622047245" top="0.59055118110236227" bottom="0.55118110236220474" header="0" footer="0"/>
  <pageSetup scale="64" fitToHeight="0" orientation="portrait" r:id="rId1"/>
  <headerFooter>
    <oddFooter>&amp;C&amp;P de &amp;N</oddFooter>
  </headerFooter>
  <rowBreaks count="3" manualBreakCount="3">
    <brk id="61" max="6" man="1"/>
    <brk id="103" max="6" man="1"/>
    <brk id="1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Gasto 2024</vt:lpstr>
      <vt:lpstr>'Gasto 2024'!Área_de_impresión</vt:lpstr>
      <vt:lpstr>'Gasto 2024'!Mesproc</vt:lpstr>
      <vt:lpstr>'Gasto 2024'!Print_Area</vt:lpstr>
      <vt:lpstr>'Gasto 2024'!Print_Titles</vt:lpstr>
      <vt:lpstr>'Gasto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2024-10-09T17:00:42Z</dcterms:created>
  <dcterms:modified xsi:type="dcterms:W3CDTF">2024-10-09T17:08:20Z</dcterms:modified>
</cp:coreProperties>
</file>