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rbautista\Downloads\"/>
    </mc:Choice>
  </mc:AlternateContent>
  <xr:revisionPtr revIDLastSave="0" documentId="8_{B0C863E7-AD93-4466-8EDC-447F1F7945BB}" xr6:coauthVersionLast="46" xr6:coauthVersionMax="46" xr10:uidLastSave="{00000000-0000-0000-0000-000000000000}"/>
  <workbookProtection workbookAlgorithmName="SHA-512" workbookHashValue="Nu7yj4bRBpqWqRSxPaNXHihjDRj7pxcm3Kv3D+T9cUkwistPdM4CaxqCXixgj/tNSvfGoBTWIgQ/nG/S9cbusA==" workbookSaltValue="OVzlHjtedtCcf461pixlZA==" workbookSpinCount="100000" lockStructure="1"/>
  <bookViews>
    <workbookView xWindow="-108" yWindow="-108" windowWidth="23256" windowHeight="12576" xr2:uid="{00000000-000D-0000-FFFF-FFFF00000000}"/>
  </bookViews>
  <sheets>
    <sheet name="1er Trimestre 2022" sheetId="1" r:id="rId1"/>
    <sheet name="Hoja1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R">#N/A</definedName>
    <definedName name="__123Graph_A" hidden="1">[1]Contab!#REF!</definedName>
    <definedName name="__123Graph_B" hidden="1">[1]Contab!#REF!</definedName>
    <definedName name="__123Graph_C" hidden="1">[1]Contab!#REF!</definedName>
    <definedName name="__123Graph_D" hidden="1">[1]Contab!#REF!</definedName>
    <definedName name="__123Graph_E" hidden="1">[1]Contab!#REF!</definedName>
    <definedName name="__123Graph_F" hidden="1">[1]Contab!#REF!</definedName>
    <definedName name="__123Graph_X" hidden="1">[1]Contab!#REF!</definedName>
    <definedName name="__POR1987">[1]Result!$II$8192</definedName>
    <definedName name="__POR1988">[1]Result!$II$8192</definedName>
    <definedName name="__PTO89">[1]Result!$II$8192</definedName>
    <definedName name="__R">#N/A</definedName>
    <definedName name="__TDC2001">'[2]Tipos de Cambio'!$C$4</definedName>
    <definedName name="_1234Graph_e" hidden="1">[3]PROFORMA!#REF!</definedName>
    <definedName name="_1989">[1]Result!$II$8192</definedName>
    <definedName name="_Fill" hidden="1">[4]INDICE!#REF!</definedName>
    <definedName name="_Key1" hidden="1">[5]ENERO!#REF!</definedName>
    <definedName name="_Order1" hidden="1">0</definedName>
    <definedName name="_Order2" hidden="1">255</definedName>
    <definedName name="_POR1987">[1]Result!$II$8192</definedName>
    <definedName name="_POR1988">[1]Result!$II$8192</definedName>
    <definedName name="_PTO89">[1]Result!$II$8192</definedName>
    <definedName name="_R">#N/A</definedName>
    <definedName name="_TDC2001">'[2]Tipos de Cambio'!$C$4</definedName>
    <definedName name="A">[6]ftoh!$AJ$5</definedName>
    <definedName name="A_impresión_IM">[1]Result!$F$3:$V$29</definedName>
    <definedName name="_xlnm.Print_Area" localSheetId="0">'1er Trimestre 2022'!$B$2:$F$180</definedName>
    <definedName name="B">[7]ftoh!$AO$3:$AO$10</definedName>
    <definedName name="C_">[7]ftoh!$AJ$4</definedName>
    <definedName name="CD">[6]ftoh!$AJ$4</definedName>
    <definedName name="corte">[8]Parametros!$B$3</definedName>
    <definedName name="CUADRO">[7]ftoh!$A$1:$Z$373</definedName>
    <definedName name="D">[7]ftoh!$AJ$5</definedName>
    <definedName name="DF">[6]ftoh!$AO$3:$AO$10</definedName>
    <definedName name="E">[6]ftoh!$AO$3:$AO$10</definedName>
    <definedName name="EJEE">[1]Edo.Contabilidad!$Q$15:$Q$47</definedName>
    <definedName name="EJEI">[1]Edo.Contabilidad!$G$15:$G$49</definedName>
    <definedName name="ejercido">[9]TS!$E$19:$E$20,[9]TS!$E$22:$E$24,[9]TS!$E$28:$E$36,[9]TS!$E$38:$E$40,[9]TS!$E$42:$E$45,[9]TS!$E$47:$E$49,[9]TS!$E$51:$E$53,[9]TS!$E$55:$E$61,[9]TS!$E$64:$E$66,[9]TS!$E$68:$E$73,[9]TS!$E$75:$E$79,[9]TS!$E$81:$E$82,[9]TS!$E$84:$E$85,[9]TS!$E$87:$E$88</definedName>
    <definedName name="G">[6]ftoh!$AJ$4</definedName>
    <definedName name="_xlnm.Recorder">[1]CompEdResultados!$A$1:$A$65536</definedName>
    <definedName name="H">[6]ftoh!$A$1:$Z$373</definedName>
    <definedName name="HG">[6]ftoh!$AO$13</definedName>
    <definedName name="I">[6]ftoh!$AO$13</definedName>
    <definedName name="J">[10]CAjulPTO!$Q$15:$Q$47</definedName>
    <definedName name="JORGE">[11]ftoh!$AO$3:$AO$10</definedName>
    <definedName name="K">[6]ftoh!$AO$13</definedName>
    <definedName name="L">[6]ftoh!$AO$3:$AO$10</definedName>
    <definedName name="LM">[6]ftoh!$A$1:$Z$373</definedName>
    <definedName name="M">[12]ftoh!$AO$3:$AO$10</definedName>
    <definedName name="MACRO">[7]ftoh!$AO$13</definedName>
    <definedName name="N">#N/A</definedName>
    <definedName name="NA">[13]KPEF!$A$7:$IV$13,[13]KPEF!$A$1:$A$65536</definedName>
    <definedName name="NU">'[1]Indicadores Gestión A'!$A$7:$IV$13,'[1]Indicadores Gestión A'!$A$1:$A$65536</definedName>
    <definedName name="Ñ">[14]ftoh!$AJ$4</definedName>
    <definedName name="O">[14]ftoh!$A$1:$Z$373</definedName>
    <definedName name="P">[14]ftoh!$AJ$5</definedName>
    <definedName name="PTOE">[1]Edo.Contabilidad!$P$15:$P$47</definedName>
    <definedName name="PTOI">[1]Edo.Contabilidad!$F$17:$F$49</definedName>
    <definedName name="Q">[12]ftoh!$AJ$4</definedName>
    <definedName name="S">#N/A</definedName>
    <definedName name="SD">[6]ftoh!$AJ$5</definedName>
    <definedName name="sesion">[8]Parametros!$B$2</definedName>
    <definedName name="T">[14]ftoh!$AO$13</definedName>
    <definedName name="TITULO">#N/A</definedName>
    <definedName name="_xlnm.Print_Titles" localSheetId="0">'1er Trimestre 2022'!$1:$13</definedName>
    <definedName name="Títulos_a_imprimir_IM">[1]Result!$A$7:$IV$13,[1]Result!$A$1:$A$65536</definedName>
    <definedName name="U">[12]ftoh!$A$1:$Z$373</definedName>
    <definedName name="V">[12]ftoh!$AJ$5</definedName>
    <definedName name="W">[6]ftoh!$AJ$4</definedName>
    <definedName name="x">[14]ftoh!$AO$3:$AO$10</definedName>
    <definedName name="Y">[12]ftoh!$AO$13</definedName>
    <definedName name="Z">[6]ftoh!$A$1:$Z$373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1" i="1" l="1"/>
  <c r="F77" i="1"/>
  <c r="F161" i="1" l="1"/>
  <c r="E161" i="1"/>
  <c r="D161" i="1"/>
  <c r="E137" i="1"/>
  <c r="E77" i="1"/>
  <c r="D77" i="1"/>
  <c r="F165" i="1"/>
  <c r="E165" i="1"/>
  <c r="D165" i="1"/>
  <c r="F137" i="1"/>
  <c r="D137" i="1"/>
  <c r="F23" i="1" l="1"/>
  <c r="E23" i="1"/>
  <c r="D23" i="1"/>
  <c r="F126" i="1" l="1"/>
  <c r="E126" i="1"/>
  <c r="D126" i="1"/>
  <c r="F117" i="1"/>
  <c r="E117" i="1"/>
  <c r="D117" i="1"/>
  <c r="F62" i="1" l="1"/>
  <c r="E62" i="1"/>
  <c r="D62" i="1"/>
  <c r="F131" i="1" l="1"/>
  <c r="E131" i="1"/>
  <c r="D131" i="1"/>
  <c r="F66" i="1" l="1"/>
  <c r="E66" i="1"/>
  <c r="D66" i="1"/>
  <c r="F178" i="1" l="1"/>
  <c r="F176" i="1" s="1"/>
  <c r="D178" i="1"/>
  <c r="D176" i="1" s="1"/>
  <c r="E178" i="1"/>
  <c r="E176" i="1" s="1"/>
  <c r="F173" i="1" l="1"/>
  <c r="F171" i="1" s="1"/>
  <c r="E173" i="1"/>
  <c r="E171" i="1" s="1"/>
  <c r="D173" i="1"/>
  <c r="D171" i="1" s="1"/>
  <c r="F157" i="1"/>
  <c r="E157" i="1"/>
  <c r="D157" i="1"/>
  <c r="F152" i="1"/>
  <c r="E152" i="1"/>
  <c r="D152" i="1"/>
  <c r="E141" i="1"/>
  <c r="D141" i="1"/>
  <c r="F112" i="1"/>
  <c r="E112" i="1"/>
  <c r="D112" i="1"/>
  <c r="F97" i="1"/>
  <c r="E97" i="1"/>
  <c r="D97" i="1"/>
  <c r="F88" i="1"/>
  <c r="E88" i="1"/>
  <c r="D88" i="1"/>
  <c r="F72" i="1"/>
  <c r="E72" i="1"/>
  <c r="D72" i="1"/>
  <c r="F69" i="1"/>
  <c r="E69" i="1"/>
  <c r="D69" i="1"/>
  <c r="F55" i="1"/>
  <c r="E55" i="1"/>
  <c r="D55" i="1"/>
  <c r="F50" i="1"/>
  <c r="E50" i="1"/>
  <c r="D50" i="1"/>
  <c r="F47" i="1"/>
  <c r="E47" i="1"/>
  <c r="D47" i="1"/>
  <c r="F39" i="1"/>
  <c r="E39" i="1"/>
  <c r="D39" i="1"/>
  <c r="F31" i="1"/>
  <c r="E31" i="1"/>
  <c r="D31" i="1"/>
  <c r="F27" i="1"/>
  <c r="E27" i="1"/>
  <c r="D27" i="1"/>
  <c r="F20" i="1"/>
  <c r="E20" i="1"/>
  <c r="D20" i="1"/>
  <c r="E75" i="1" l="1"/>
  <c r="D53" i="1"/>
  <c r="E53" i="1"/>
  <c r="F53" i="1"/>
  <c r="E18" i="1"/>
  <c r="E150" i="1"/>
  <c r="E148" i="1" s="1"/>
  <c r="F75" i="1"/>
  <c r="D18" i="1"/>
  <c r="F150" i="1"/>
  <c r="F148" i="1" s="1"/>
  <c r="D75" i="1"/>
  <c r="F18" i="1"/>
  <c r="D150" i="1"/>
  <c r="D148" i="1" s="1"/>
  <c r="D16" i="1" l="1"/>
  <c r="D14" i="1" s="1"/>
  <c r="F16" i="1"/>
  <c r="F14" i="1" s="1"/>
  <c r="E16" i="1"/>
  <c r="E14" i="1" s="1"/>
</calcChain>
</file>

<file path=xl/sharedStrings.xml><?xml version="1.0" encoding="utf-8"?>
<sst xmlns="http://schemas.openxmlformats.org/spreadsheetml/2006/main" count="144" uniqueCount="144">
  <si>
    <t>FINANCIERA NACIONAL DE DESARROLLO AGROPECUARIO, RURAL, FORESTAL Y PESQUERO</t>
  </si>
  <si>
    <t>DIRECCIÓN EJECUTIVA DE FINANZAS</t>
  </si>
  <si>
    <t>GERENCIA DE PRESUPUESTO</t>
  </si>
  <si>
    <t>(cifras en pesos)</t>
  </si>
  <si>
    <t>C O N C E P T O</t>
  </si>
  <si>
    <t>PRESUPUESTO</t>
  </si>
  <si>
    <t>ORIGINAL</t>
  </si>
  <si>
    <t>MODIFICADO</t>
  </si>
  <si>
    <t>GASTO CORRIENTE</t>
  </si>
  <si>
    <t>SERVICIOS PERSONALES</t>
  </si>
  <si>
    <t>REMUNERACIONES AL PERSONAL DE CARÁCTER PERMANENTE</t>
  </si>
  <si>
    <t>Sueldos base</t>
  </si>
  <si>
    <t>REMUNERACIONES AL PERSONAL DE CARÁCTER TRANSITORIO</t>
  </si>
  <si>
    <t>Retribuciones por servicios de carácter social</t>
  </si>
  <si>
    <t>REMUNERACIONES ADICIONALES Y ESPECIALES</t>
  </si>
  <si>
    <t>Primas de vacaciones y dominical</t>
  </si>
  <si>
    <t>Aguinaldo o gratificación de fin de año</t>
  </si>
  <si>
    <t>SEGURIDAD SOCIAL</t>
  </si>
  <si>
    <t>Aportaciones al IMSS</t>
  </si>
  <si>
    <t>Aportaciones al INFONAVIT</t>
  </si>
  <si>
    <t>Aportaciones al Sistema de Ahorro para el Retiro</t>
  </si>
  <si>
    <t>Cuotas para el seguro de vida del personal civil</t>
  </si>
  <si>
    <t>Cuotas para el seguro de gastos médicos del personal civil</t>
  </si>
  <si>
    <t>Seguros de responsabilidad civil, asistencia legal y otros seguros</t>
  </si>
  <si>
    <t>OTRAS PRESTACIONES SOCIALES Y ECONÓMICAS</t>
  </si>
  <si>
    <t>Cuotas para el fondo de ahorro del personal civil</t>
  </si>
  <si>
    <t>Pago de liquidaciones</t>
  </si>
  <si>
    <t>Prestaciones establecidas por Condiciones Generales de Trabajo o Contratos Colectivos de Trabajo</t>
  </si>
  <si>
    <t>Compensación garantizada</t>
  </si>
  <si>
    <t>Apoyos a la capacitación de los servidores públicos</t>
  </si>
  <si>
    <t>Otras prestaciones</t>
  </si>
  <si>
    <t>PREVISIONES</t>
  </si>
  <si>
    <t>Incrementos a las percepciones</t>
  </si>
  <si>
    <t>PAGO DE ESTIMULOS A SERVIDORES PÚBLICOS</t>
  </si>
  <si>
    <t>Estímulos por productividad y eficiencia</t>
  </si>
  <si>
    <t>MATERIALES Y SUMINISTROS</t>
  </si>
  <si>
    <t>MATERIALES DE ADMINISTRACION, EMISION DE DOCUMENTOS Y ARTICULOS OFICIALES</t>
  </si>
  <si>
    <t>Materiales y útiles de oficina</t>
  </si>
  <si>
    <t>Materiales y útiles para el procesamiento en equipos y bienes informáticos</t>
  </si>
  <si>
    <t>Material de apoyo informativo</t>
  </si>
  <si>
    <t>Material de limpieza</t>
  </si>
  <si>
    <t>ALIMENTOS Y UTENSILIOS</t>
  </si>
  <si>
    <t>Productos alimenticios para el personal en las instalaciones de las dependencias y entidades</t>
  </si>
  <si>
    <t>PRODUCTOS QUÍMICOS, FARMACEUTICOS Y DE LABORATORIO</t>
  </si>
  <si>
    <t>Medicinas y productos farmacéuticos</t>
  </si>
  <si>
    <t>COMBUSTIBLES, LUBRICANTES Y ADITIVOS</t>
  </si>
  <si>
    <t>Combustibles, lubricantes y aditivos para vehículos terrestres, aéreos, marítimos, lacustres y fluviales destinados a servicios administrativos</t>
  </si>
  <si>
    <t>VESTUARIO, BLANCOS, PRENDAS DE PROTECCIÓN Y ARTÍCULOS DEPORTIVOS</t>
  </si>
  <si>
    <t>Vestuario y uniformes</t>
  </si>
  <si>
    <t>SERVICIOS GENERALES</t>
  </si>
  <si>
    <t>SERVICIOS BASICOS</t>
  </si>
  <si>
    <t>Servicio de energía eléctrica</t>
  </si>
  <si>
    <t>Servicio de agua</t>
  </si>
  <si>
    <t>Servicio telefónico convencional</t>
  </si>
  <si>
    <t>Servicio de telefonía celular</t>
  </si>
  <si>
    <t>Servicios de telecomunicaciones</t>
  </si>
  <si>
    <t>Servicios de conducción de señales analógicas y digitales</t>
  </si>
  <si>
    <t>Servicio postal</t>
  </si>
  <si>
    <t>Contratación de otros servicios</t>
  </si>
  <si>
    <t xml:space="preserve">SERVICIOS DE ARRENDAMIENTO </t>
  </si>
  <si>
    <t>Arrendamiento de edificios y locales</t>
  </si>
  <si>
    <t>Arrendamiento de equipo y bienes informáticos</t>
  </si>
  <si>
    <t>Arrendamiento de mobiliario</t>
  </si>
  <si>
    <t>Arrendamiento de vehículos terrestres, aéreos, marítimos, lacustres y fluviales para servicios administrativos</t>
  </si>
  <si>
    <t>Arrendamiento de vehículos terrestres, aéreos, marítimos, lacustres y fluviales para servidores públicos</t>
  </si>
  <si>
    <t>Arrendamiento de maquinaria y equipo</t>
  </si>
  <si>
    <t>Patentes, regalías y otros</t>
  </si>
  <si>
    <t>SERVICIOS PROFESIONALES, CIENTIFICOS, TECNICOS Y OTROS SERVICIOS</t>
  </si>
  <si>
    <t>Otras asesorías para la operación de programas</t>
  </si>
  <si>
    <t>Servicios relacionados con procedimientos jurisdiccionales</t>
  </si>
  <si>
    <t>Servicios de informática</t>
  </si>
  <si>
    <t>Servicios para capacitación a servidores públicos</t>
  </si>
  <si>
    <t>Otros servicios comerciales</t>
  </si>
  <si>
    <t>Impresión y elaboración de material informativo derivado de la operación de administración de las dependencias y entidades</t>
  </si>
  <si>
    <t>Información en medios masivos derivada de la operación y administración de las dependencias y entidades</t>
  </si>
  <si>
    <t>Servicios de vigilancias</t>
  </si>
  <si>
    <t>Subcontratación de servicios con terceros</t>
  </si>
  <si>
    <t>SERVICIOS FINANCIEROS, BANCARIOS Y COMERCIALES</t>
  </si>
  <si>
    <t>Servicios bancarios y financieros</t>
  </si>
  <si>
    <t>Seguros de bienes patrimoniales</t>
  </si>
  <si>
    <t>Fletes y maniobras</t>
  </si>
  <si>
    <t>SERVICIOS DE INSTALACION, REPARACION, MANTENIMIENTO Y CONSERVACIÓN</t>
  </si>
  <si>
    <t>Mantenimiento y conservación de inmuebles para la prestación de servicios administrativos</t>
  </si>
  <si>
    <t>Mantenimiento y conservación de mobiliario y equipo de administración</t>
  </si>
  <si>
    <t>Mantenimiento y conservación de bienes informáticos</t>
  </si>
  <si>
    <t>Mantenimiento y conservación de vehículos terrestres, aéreos, marítimos, lacustres y fluviales</t>
  </si>
  <si>
    <t>Mantenimiento y conservación de maquinaria y equipo</t>
  </si>
  <si>
    <t>Servicios de lavandería, limpieza e higiene</t>
  </si>
  <si>
    <t>SERVICIOS DE COMUNICACIÓN SOCIAL Y PUBLICIDAD</t>
  </si>
  <si>
    <t>Difusión de mensajes comerciales para promover la venta de productos o servicios</t>
  </si>
  <si>
    <t>Servicios relacionados con monitoreo de información en medios masivos</t>
  </si>
  <si>
    <t>SERVICIOS DE TRASLADO Y VIATICOS</t>
  </si>
  <si>
    <t>Pasajes aéreos nacionales para servidores públicos de mando en el desempeño de comisiones y funciones oficiales</t>
  </si>
  <si>
    <t>Pasajes aéreos internacionales para servidores públicos en el desempeño de comisiones y funciones oficiales</t>
  </si>
  <si>
    <t>Viáticos nacionales para servidores públicos en el desempeño de funciones oficiales</t>
  </si>
  <si>
    <t>SERVICIOS OFICIALES</t>
  </si>
  <si>
    <t>OTROS SERVICIOS GENERALES</t>
  </si>
  <si>
    <t>Otros impuestos y derechos</t>
  </si>
  <si>
    <t>Impuesto sobre nóminas</t>
  </si>
  <si>
    <t>Participaciones en órganos de gobierno</t>
  </si>
  <si>
    <t>GASTO DE INVERSION</t>
  </si>
  <si>
    <t>BIENES MUEBLES, INMUEBLES E INTANGIBLES</t>
  </si>
  <si>
    <t>MOBILIARIO Y EQUIPO DE ADMINISTRACION</t>
  </si>
  <si>
    <t>Mobiliario</t>
  </si>
  <si>
    <t>Equipo de administración</t>
  </si>
  <si>
    <t>MOBILIARIO Y EQUIPO EDUCACIONAL Y RECREATIVO</t>
  </si>
  <si>
    <t>Equipos y aparatos audiovisuales</t>
  </si>
  <si>
    <t>Cámaras fotográficas y de video</t>
  </si>
  <si>
    <t>MAQUINARIA, OTROS EQUIPOS Y HERRAMIENTAS</t>
  </si>
  <si>
    <t>INVERSION PUBLICA</t>
  </si>
  <si>
    <t>OBRA PUBLICA EN BIENES PROPIOS</t>
  </si>
  <si>
    <t>Mantenimiento y rehabilitación de edificaciones no habitacionales</t>
  </si>
  <si>
    <t>PARTIDA</t>
  </si>
  <si>
    <t>EJERCICIO PRESUPUESTAL</t>
  </si>
  <si>
    <t>Servicios integrales</t>
  </si>
  <si>
    <t>SUBDIRECCIÓN CORPORATIVA DE FINANZAS</t>
  </si>
  <si>
    <t>Biernes infomáticos</t>
  </si>
  <si>
    <t>EQUIPO E INSTRUMENTAL MEDICO Y DE LABORATORIO</t>
  </si>
  <si>
    <t>Equipo médico y de laboratorio</t>
  </si>
  <si>
    <t>Herramientas y máquinas herramienta</t>
  </si>
  <si>
    <t>Otros bienes muebles</t>
  </si>
  <si>
    <t>INVERSIONES EN FIDEICOMISOS, MANDATOS Y OTROS ANÁLOGOS</t>
  </si>
  <si>
    <t>INVERSIONES FINANCIERAS Y OTRAS PROVISIONES</t>
  </si>
  <si>
    <t>Inversiones en Mandatos y otros Análogos</t>
  </si>
  <si>
    <t>Servicios relacionados con traducciones</t>
  </si>
  <si>
    <t>Viáticos en el extranjero para servidores públicos en el desempeño de comisiones y funciones oficiales</t>
  </si>
  <si>
    <t>GASTO DE ADMINISTRACIÓN Y OTROS EGRESOS</t>
  </si>
  <si>
    <t>Utensilios para el servicio de alimentación</t>
  </si>
  <si>
    <t>Erogaciones por resoluciones por autoridad competente</t>
  </si>
  <si>
    <t>Servicios de jardinería y fumigación</t>
  </si>
  <si>
    <t>Difusión de mensajes sobre programas y actividades gubernamentales</t>
  </si>
  <si>
    <t>Sueldos base al personal eventual</t>
  </si>
  <si>
    <t>Servicios relacionados con certificación de procesos</t>
  </si>
  <si>
    <t>Estudios e Investigaciones</t>
  </si>
  <si>
    <t>Materiales y útiles de impresión y reproducción</t>
  </si>
  <si>
    <t>Exposiciones</t>
  </si>
  <si>
    <t>Otros gastos por responsabilidades</t>
  </si>
  <si>
    <t>Servicios integrales de infraestructura de computo</t>
  </si>
  <si>
    <t>Congresos y convenciones</t>
  </si>
  <si>
    <t>Equipos y aparatos de comunicaciones y telecomunicaciones</t>
  </si>
  <si>
    <t>Maquinaria y equipo eléctrico y electrónico</t>
  </si>
  <si>
    <t>Estado del Ejercicio Presupuestal al 31 de marzo de 2022</t>
  </si>
  <si>
    <t>Instrumental médico y de laboratorio</t>
  </si>
  <si>
    <t>DIRECCIÓN DE UNIDAD CORPORATIVA DE FINANZAS, OPERACIONES Y SISTEMAS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</si>
</sst>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_);[Red]\(#,##0.0\)"/>
    <numFmt numFmtId="165" formatCode="#,##0_);[Red]\(#,##0\)"/>
    <numFmt numFmtId="166" formatCode="#,##0_ ;[Red]\-#,##0\ "/>
    <numFmt numFmtId="167" formatCode="#,##0.00_);[Red]\(#,##0.00\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4" fillId="0" borderId="7" xfId="2" applyNumberFormat="1" applyFont="1" applyFill="1" applyBorder="1" applyAlignment="1" applyProtection="1">
      <alignment horizontal="center" vertical="center" wrapText="1"/>
    </xf>
    <xf numFmtId="164" fontId="1" fillId="0" borderId="0" xfId="1" applyNumberFormat="1" applyFont="1" applyFill="1" applyBorder="1" applyProtection="1"/>
    <xf numFmtId="0" fontId="1" fillId="0" borderId="0" xfId="1" applyFont="1" applyFill="1" applyBorder="1" applyAlignment="1"/>
    <xf numFmtId="166" fontId="1" fillId="0" borderId="0" xfId="1" applyNumberFormat="1" applyFont="1" applyFill="1" applyBorder="1" applyAlignment="1"/>
    <xf numFmtId="164" fontId="5" fillId="0" borderId="0" xfId="1" applyNumberFormat="1" applyFont="1" applyFill="1" applyBorder="1" applyProtection="1"/>
    <xf numFmtId="164" fontId="1" fillId="0" borderId="0" xfId="1" applyNumberFormat="1" applyFill="1" applyBorder="1" applyProtection="1"/>
    <xf numFmtId="164" fontId="6" fillId="0" borderId="0" xfId="1" applyNumberFormat="1" applyFont="1" applyFill="1" applyBorder="1" applyProtection="1"/>
    <xf numFmtId="164" fontId="7" fillId="0" borderId="0" xfId="1" applyNumberFormat="1" applyFont="1" applyFill="1" applyBorder="1" applyProtection="1"/>
    <xf numFmtId="164" fontId="8" fillId="0" borderId="0" xfId="1" applyNumberFormat="1" applyFont="1" applyFill="1" applyBorder="1" applyProtection="1"/>
    <xf numFmtId="167" fontId="3" fillId="0" borderId="0" xfId="1" applyNumberFormat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>
      <alignment horizontal="center"/>
    </xf>
    <xf numFmtId="165" fontId="1" fillId="0" borderId="0" xfId="1" applyNumberFormat="1" applyFont="1" applyFill="1" applyBorder="1" applyProtection="1"/>
    <xf numFmtId="164" fontId="4" fillId="0" borderId="1" xfId="1" applyNumberFormat="1" applyFont="1" applyFill="1" applyBorder="1" applyProtection="1"/>
    <xf numFmtId="164" fontId="9" fillId="0" borderId="2" xfId="1" applyNumberFormat="1" applyFont="1" applyFill="1" applyBorder="1" applyProtection="1"/>
    <xf numFmtId="165" fontId="9" fillId="0" borderId="2" xfId="1" applyNumberFormat="1" applyFont="1" applyFill="1" applyBorder="1" applyProtection="1"/>
    <xf numFmtId="0" fontId="4" fillId="0" borderId="5" xfId="1" applyFont="1" applyFill="1" applyBorder="1" applyAlignment="1"/>
    <xf numFmtId="0" fontId="4" fillId="0" borderId="6" xfId="1" applyFont="1" applyFill="1" applyBorder="1" applyAlignment="1"/>
    <xf numFmtId="165" fontId="4" fillId="0" borderId="6" xfId="1" applyNumberFormat="1" applyFont="1" applyFill="1" applyBorder="1" applyProtection="1"/>
    <xf numFmtId="0" fontId="9" fillId="0" borderId="5" xfId="1" applyFont="1" applyFill="1" applyBorder="1" applyAlignment="1"/>
    <xf numFmtId="0" fontId="9" fillId="0" borderId="6" xfId="1" applyFont="1" applyFill="1" applyBorder="1" applyAlignment="1"/>
    <xf numFmtId="1" fontId="4" fillId="0" borderId="5" xfId="1" applyNumberFormat="1" applyFont="1" applyFill="1" applyBorder="1" applyAlignment="1"/>
    <xf numFmtId="1" fontId="9" fillId="0" borderId="5" xfId="1" applyNumberFormat="1" applyFont="1" applyFill="1" applyBorder="1" applyAlignment="1"/>
    <xf numFmtId="165" fontId="9" fillId="0" borderId="6" xfId="1" applyNumberFormat="1" applyFont="1" applyFill="1" applyBorder="1" applyProtection="1"/>
    <xf numFmtId="1" fontId="9" fillId="0" borderId="5" xfId="1" applyNumberFormat="1" applyFont="1" applyFill="1" applyBorder="1" applyProtection="1"/>
    <xf numFmtId="164" fontId="9" fillId="0" borderId="6" xfId="1" applyNumberFormat="1" applyFont="1" applyFill="1" applyBorder="1" applyProtection="1"/>
    <xf numFmtId="1" fontId="9" fillId="0" borderId="5" xfId="1" applyNumberFormat="1" applyFont="1" applyFill="1" applyBorder="1" applyAlignment="1" applyProtection="1"/>
    <xf numFmtId="1" fontId="4" fillId="0" borderId="5" xfId="1" applyNumberFormat="1" applyFont="1" applyFill="1" applyBorder="1" applyProtection="1"/>
    <xf numFmtId="164" fontId="4" fillId="0" borderId="6" xfId="1" applyNumberFormat="1" applyFont="1" applyFill="1" applyBorder="1" applyProtection="1"/>
    <xf numFmtId="1" fontId="4" fillId="0" borderId="5" xfId="1" applyNumberFormat="1" applyFont="1" applyFill="1" applyBorder="1" applyAlignment="1" applyProtection="1"/>
    <xf numFmtId="1" fontId="9" fillId="0" borderId="9" xfId="1" applyNumberFormat="1" applyFont="1" applyFill="1" applyBorder="1" applyAlignment="1"/>
    <xf numFmtId="0" fontId="9" fillId="0" borderId="10" xfId="1" applyFont="1" applyFill="1" applyBorder="1" applyAlignment="1"/>
    <xf numFmtId="165" fontId="9" fillId="0" borderId="10" xfId="1" applyNumberFormat="1" applyFont="1" applyFill="1" applyBorder="1" applyProtection="1"/>
    <xf numFmtId="1" fontId="9" fillId="0" borderId="6" xfId="1" applyNumberFormat="1" applyFont="1" applyFill="1" applyBorder="1" applyAlignment="1"/>
    <xf numFmtId="1" fontId="4" fillId="0" borderId="6" xfId="1" applyNumberFormat="1" applyFont="1" applyFill="1" applyBorder="1" applyAlignment="1"/>
    <xf numFmtId="1" fontId="4" fillId="0" borderId="6" xfId="1" applyNumberFormat="1" applyFont="1" applyFill="1" applyBorder="1" applyProtection="1"/>
    <xf numFmtId="166" fontId="4" fillId="0" borderId="6" xfId="1" applyNumberFormat="1" applyFont="1" applyFill="1" applyBorder="1" applyAlignment="1"/>
    <xf numFmtId="0" fontId="4" fillId="0" borderId="0" xfId="1" applyFont="1" applyFill="1" applyBorder="1" applyAlignment="1"/>
    <xf numFmtId="166" fontId="4" fillId="0" borderId="5" xfId="1" applyNumberFormat="1" applyFont="1" applyFill="1" applyBorder="1" applyAlignment="1"/>
    <xf numFmtId="164" fontId="1" fillId="0" borderId="6" xfId="1" applyNumberFormat="1" applyFill="1" applyBorder="1" applyProtection="1"/>
    <xf numFmtId="1" fontId="9" fillId="0" borderId="10" xfId="1" applyNumberFormat="1" applyFont="1" applyFill="1" applyBorder="1" applyAlignment="1"/>
    <xf numFmtId="164" fontId="1" fillId="0" borderId="5" xfId="1" applyNumberFormat="1" applyFill="1" applyBorder="1" applyProtection="1"/>
    <xf numFmtId="1" fontId="9" fillId="0" borderId="1" xfId="1" applyNumberFormat="1" applyFont="1" applyFill="1" applyBorder="1" applyAlignment="1"/>
    <xf numFmtId="0" fontId="9" fillId="0" borderId="2" xfId="1" applyFont="1" applyFill="1" applyBorder="1" applyAlignment="1"/>
    <xf numFmtId="164" fontId="9" fillId="0" borderId="1" xfId="1" applyNumberFormat="1" applyFont="1" applyFill="1" applyBorder="1" applyProtection="1"/>
    <xf numFmtId="166" fontId="9" fillId="0" borderId="5" xfId="1" applyNumberFormat="1" applyFont="1" applyFill="1" applyBorder="1" applyAlignment="1"/>
    <xf numFmtId="166" fontId="9" fillId="0" borderId="6" xfId="1" applyNumberFormat="1" applyFont="1" applyFill="1" applyBorder="1" applyAlignment="1"/>
    <xf numFmtId="166" fontId="9" fillId="0" borderId="9" xfId="1" applyNumberFormat="1" applyFont="1" applyFill="1" applyBorder="1" applyAlignment="1"/>
    <xf numFmtId="166" fontId="9" fillId="0" borderId="10" xfId="1" applyNumberFormat="1" applyFont="1" applyFill="1" applyBorder="1" applyAlignment="1"/>
    <xf numFmtId="166" fontId="9" fillId="0" borderId="1" xfId="1" applyNumberFormat="1" applyFont="1" applyFill="1" applyBorder="1" applyAlignment="1"/>
    <xf numFmtId="166" fontId="9" fillId="0" borderId="2" xfId="1" applyNumberFormat="1" applyFont="1" applyFill="1" applyBorder="1" applyAlignment="1"/>
    <xf numFmtId="0" fontId="9" fillId="0" borderId="0" xfId="1" applyFont="1" applyFill="1" applyBorder="1" applyAlignment="1"/>
    <xf numFmtId="1" fontId="9" fillId="0" borderId="6" xfId="1" applyNumberFormat="1" applyFont="1" applyFill="1" applyBorder="1" applyProtection="1"/>
    <xf numFmtId="164" fontId="4" fillId="0" borderId="11" xfId="1" applyNumberFormat="1" applyFont="1" applyFill="1" applyBorder="1" applyAlignment="1" applyProtection="1">
      <alignment horizontal="center" vertical="center"/>
    </xf>
    <xf numFmtId="164" fontId="4" fillId="0" borderId="8" xfId="1" applyNumberFormat="1" applyFont="1" applyFill="1" applyBorder="1" applyAlignment="1" applyProtection="1">
      <alignment horizontal="center" vertical="center"/>
    </xf>
    <xf numFmtId="165" fontId="4" fillId="0" borderId="11" xfId="0" applyNumberFormat="1" applyFont="1" applyFill="1" applyBorder="1" applyAlignment="1" applyProtection="1">
      <alignment horizontal="center" vertical="center" wrapText="1"/>
    </xf>
    <xf numFmtId="165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3" xfId="2" applyNumberFormat="1" applyFont="1" applyFill="1" applyBorder="1" applyAlignment="1" applyProtection="1">
      <alignment horizontal="center" vertical="center" wrapText="1"/>
    </xf>
    <xf numFmtId="0" fontId="4" fillId="0" borderId="4" xfId="2" applyNumberFormat="1" applyFont="1" applyFill="1" applyBorder="1" applyAlignment="1" applyProtection="1">
      <alignment horizontal="center" vertical="center" wrapText="1"/>
    </xf>
    <xf numFmtId="164" fontId="2" fillId="0" borderId="0" xfId="1" applyNumberFormat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>
      <alignment horizontal="center"/>
    </xf>
  </cellXfs>
  <cellStyles count="3">
    <cellStyle name="Normal" xfId="0" builtinId="0"/>
    <cellStyle name="Normal 10" xfId="1" xr:uid="{00000000-0005-0000-0000-000001000000}"/>
    <cellStyle name="Normal 3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OCOA%20Modelos\Nacional\2001-1\cocoa\FORMATO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GT\CARJUL9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TO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06571\FTO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LM\GC-BR\May5\ANT09AM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06560\fina\FTO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Cfe%20Pidiregas%20Tomo%20IV%202001%20(1a.%20VER)%2001-11-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TO11OCT\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01ENERO/AGEN01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OS\Eje2001\CREDITO\REFACCIONARIO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SEGFIN98\ANTEPROY\FTO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Startup" Target="lineam99/FTO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INDOWS\Archivos%20temporales%20de%20Internet\OLK2155\BNMOD1-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DOC~2\WINDOWS\TEMP\Cpub201M$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 Gestión A"/>
      <sheetName val="Indicadores Gestión C"/>
      <sheetName val="Anexos"/>
      <sheetName val="Edo.Contabilidad"/>
      <sheetName val="CompEdResultados"/>
      <sheetName val="Contab"/>
      <sheetName val="Result"/>
      <sheetName val="C-Venci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julPTO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EF"/>
    </sheetNames>
    <sheetDataSet>
      <sheetData sheetId="0" refreshError="1">
        <row r="7">
          <cell r="B7" t="str">
            <v>I   N  G  R  E  S  O  S</v>
          </cell>
          <cell r="C7" t="str">
            <v>1=2+..+13</v>
          </cell>
          <cell r="D7">
            <v>2</v>
          </cell>
          <cell r="E7">
            <v>3</v>
          </cell>
          <cell r="F7">
            <v>4</v>
          </cell>
          <cell r="G7">
            <v>5</v>
          </cell>
          <cell r="H7">
            <v>6</v>
          </cell>
          <cell r="I7">
            <v>7</v>
          </cell>
          <cell r="J7">
            <v>8</v>
          </cell>
          <cell r="K7">
            <v>9</v>
          </cell>
          <cell r="L7">
            <v>10</v>
          </cell>
          <cell r="M7">
            <v>11</v>
          </cell>
          <cell r="N7">
            <v>12</v>
          </cell>
          <cell r="O7">
            <v>13</v>
          </cell>
        </row>
        <row r="9">
          <cell r="B9" t="str">
            <v>I. DISPONIBILIDAD INICIAL</v>
          </cell>
          <cell r="C9">
            <v>415911</v>
          </cell>
          <cell r="D9">
            <v>415911</v>
          </cell>
          <cell r="E9">
            <v>9621.3588188499998</v>
          </cell>
          <cell r="F9">
            <v>12106.500167249998</v>
          </cell>
          <cell r="G9">
            <v>14193.711406449997</v>
          </cell>
          <cell r="H9">
            <v>10837.448180999996</v>
          </cell>
          <cell r="I9">
            <v>34598.540722699989</v>
          </cell>
          <cell r="J9">
            <v>66374.869033099996</v>
          </cell>
          <cell r="K9">
            <v>56667.53117075</v>
          </cell>
          <cell r="L9">
            <v>50781.615237099992</v>
          </cell>
          <cell r="M9">
            <v>38600.068716099995</v>
          </cell>
          <cell r="N9">
            <v>29410.936557749992</v>
          </cell>
          <cell r="O9">
            <v>12332.456534449992</v>
          </cell>
        </row>
        <row r="11">
          <cell r="B11" t="str">
            <v>II. RECUPERACIONES CREDITICIAS</v>
          </cell>
          <cell r="C11">
            <v>36399.178999999996</v>
          </cell>
          <cell r="D11">
            <v>112.53100000000001</v>
          </cell>
          <cell r="E11">
            <v>224.22399999999999</v>
          </cell>
          <cell r="F11">
            <v>2597.5769999999998</v>
          </cell>
          <cell r="G11">
            <v>175.15299999999999</v>
          </cell>
          <cell r="H11">
            <v>1558.818</v>
          </cell>
          <cell r="I11">
            <v>1769.7469999999998</v>
          </cell>
          <cell r="J11">
            <v>1085.579</v>
          </cell>
          <cell r="K11">
            <v>2809.2960000000003</v>
          </cell>
          <cell r="L11">
            <v>5361.5810000000001</v>
          </cell>
          <cell r="M11">
            <v>5805.4539999999997</v>
          </cell>
          <cell r="N11">
            <v>7665.4380000000001</v>
          </cell>
          <cell r="O11">
            <v>7233.7810000000009</v>
          </cell>
        </row>
        <row r="12">
          <cell r="B12" t="str">
            <v xml:space="preserve">  1. CAPITAL</v>
          </cell>
          <cell r="C12">
            <v>23469.478999999999</v>
          </cell>
          <cell r="D12">
            <v>111.831</v>
          </cell>
          <cell r="E12">
            <v>224.22399999999999</v>
          </cell>
          <cell r="F12">
            <v>2594.377</v>
          </cell>
          <cell r="G12">
            <v>162.053</v>
          </cell>
          <cell r="H12">
            <v>1540.4179999999999</v>
          </cell>
          <cell r="I12">
            <v>1649.7469999999998</v>
          </cell>
          <cell r="J12">
            <v>706.279</v>
          </cell>
          <cell r="K12">
            <v>1227.3960000000002</v>
          </cell>
          <cell r="L12">
            <v>2926.3809999999999</v>
          </cell>
          <cell r="M12">
            <v>3040.654</v>
          </cell>
          <cell r="N12">
            <v>4228.9380000000001</v>
          </cell>
          <cell r="O12">
            <v>5057.1810000000005</v>
          </cell>
        </row>
        <row r="13">
          <cell r="B13" t="str">
            <v xml:space="preserve">    1.1. CARTERA VIGENTE</v>
          </cell>
          <cell r="C13">
            <v>23469.478999999999</v>
          </cell>
          <cell r="D13">
            <v>111.831</v>
          </cell>
          <cell r="E13">
            <v>224.22399999999999</v>
          </cell>
          <cell r="F13">
            <v>2594.377</v>
          </cell>
          <cell r="G13">
            <v>162.053</v>
          </cell>
          <cell r="H13">
            <v>1540.4179999999999</v>
          </cell>
          <cell r="I13">
            <v>1649.7469999999998</v>
          </cell>
          <cell r="J13">
            <v>706.279</v>
          </cell>
          <cell r="K13">
            <v>1227.3960000000002</v>
          </cell>
          <cell r="L13">
            <v>2926.3809999999999</v>
          </cell>
          <cell r="M13">
            <v>3040.654</v>
          </cell>
          <cell r="N13">
            <v>4228.9380000000001</v>
          </cell>
          <cell r="O13">
            <v>5057.1810000000005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  <sheetName val="EJERCIDO GTO. CTE."/>
      <sheetName val="X DIRECCION"/>
      <sheetName val="X CTO. GESTOR"/>
      <sheetName val="General2007diciembre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ipos de Cambio"/>
      <sheetName val="Vínculo C 7 con C 2 dolar"/>
      <sheetName val="Cuadro 2 dolar"/>
      <sheetName val="Relacion I y II"/>
      <sheetName val="Cuadro 7 dolar"/>
      <sheetName val="Cuadro 7"/>
      <sheetName val="Cuadro 3"/>
      <sheetName val="Cuadro 3 dolar"/>
      <sheetName val="Cuadro 4"/>
      <sheetName val="Cuadro 4 dolar"/>
      <sheetName val="Cuadro 1 dolar"/>
      <sheetName val="Cuadro 1"/>
      <sheetName val="Vínculo C 7 con C 5"/>
      <sheetName val="Cuadro 5 "/>
      <sheetName val="Cuadro 6 "/>
      <sheetName val="Cuadro 8"/>
      <sheetName val="Cuadro 9"/>
      <sheetName val="Cuadro 10"/>
      <sheetName val="Relacion (2)"/>
      <sheetName val="1 Terminal de Carbón"/>
      <sheetName val="2 Altamira II"/>
      <sheetName val="3 Bajío"/>
      <sheetName val="4 Campeche"/>
      <sheetName val="5 Hermosillo"/>
      <sheetName val="6 Mérida III"/>
      <sheetName val="7 Monterrey"/>
      <sheetName val="8 Naco-Nogales"/>
      <sheetName val="9 Río Bravo II"/>
      <sheetName val="10 Rosarito IV"/>
      <sheetName val="11 Saltillo"/>
      <sheetName val="12 Tuxpan II"/>
      <sheetName val="13 Gasoducto Cd. PV"/>
      <sheetName val="14 Gasoducto Samalayuca"/>
      <sheetName val="15 Altamira  III y IV"/>
      <sheetName val="16 Chihuahua III"/>
      <sheetName val="17 La Laguna II"/>
      <sheetName val="18 Río Bravo III "/>
      <sheetName val="19 Tuxpan III y IV"/>
      <sheetName val="20 Altamira V"/>
      <sheetName val="21 Altamira VI"/>
      <sheetName val="TC (2)"/>
      <sheetName val="Consolidado"/>
      <sheetName val="Suma de Saldos"/>
      <sheetName val="Relacion"/>
      <sheetName val="1 Cerro Prieto IV"/>
      <sheetName val="2 Chihuahua"/>
      <sheetName val="3 Guerrero Negro II"/>
      <sheetName val="4 Monterrey II"/>
      <sheetName val="5 Pto San Carlos"/>
      <sheetName val="6 Rosarito III"/>
      <sheetName val="7 Samalayuca II"/>
      <sheetName val="8 Tres Vírgenes"/>
      <sheetName val="9 211 Cable Subm"/>
      <sheetName val="10.0 214 y 215 Sur-Pen"/>
      <sheetName val="10.1 214 y 215 Sur-Pen"/>
      <sheetName val="10.2 214 y 215 Sur-Pen"/>
      <sheetName val="11.0 216 y 217 Noroeste"/>
      <sheetName val="11.1  216 y 217 Noroeste "/>
      <sheetName val="11.2 216 y 217 Noroeste"/>
      <sheetName val="12.0 212 y 213 SF6"/>
      <sheetName val="12.1  212 y 213 SF6 "/>
      <sheetName val="12.2  212 y 213 SF6"/>
      <sheetName val="13 218 Noroeste"/>
      <sheetName val="14 219 Sur-Pen"/>
      <sheetName val="15 220 Oriental-Centro"/>
      <sheetName val="16 221 Occidental"/>
      <sheetName val="17 301 Centro"/>
      <sheetName val="18 302 Sureste"/>
      <sheetName val="19 303 Ixtapa-Pie"/>
      <sheetName val="20 304 Noroeste"/>
      <sheetName val="21 305 Centro- Ori"/>
      <sheetName val="22 306 Sureste"/>
      <sheetName val="23 307 Noreste"/>
      <sheetName val="24 308 Noroeste"/>
      <sheetName val="25 Los Azufres II"/>
      <sheetName val="26 CH Manuel Moreno T."/>
      <sheetName val="27 406 Red Aso. Tux II.."/>
      <sheetName val="28 407 Red Aso.  Alt"/>
      <sheetName val="29 408 Naco-Nogales"/>
      <sheetName val="30 411 Sistema Nacional"/>
      <sheetName val="31 LT Manuel Moreno T."/>
      <sheetName val="32 401 Occidental-Cen"/>
      <sheetName val="33 402 Oriental - Pen"/>
      <sheetName val="34 403 Noreste"/>
      <sheetName val="35 404 Noroeste-Nor"/>
      <sheetName val="36 405 Compensación"/>
      <sheetName val="37 Sistema Nacional"/>
      <sheetName val="38  El Sauz"/>
      <sheetName val="39 414  Nte.-Occ."/>
      <sheetName val="40 502 Oriental-Norte"/>
      <sheetName val="41 506 Saltillo- Cañada"/>
      <sheetName val="42 Red A Altamira VI"/>
      <sheetName val="43 Red  A Río Bravo III"/>
      <sheetName val="44 412 Comp. Nte."/>
      <sheetName val="45 413  Noroe-Occ"/>
      <sheetName val="46 503 Oriental "/>
      <sheetName val="47 504 Norte-Occidental"/>
      <sheetName val="TC"/>
      <sheetName val="Resumen A e I"/>
      <sheetName val="602"/>
      <sheetName val="603"/>
      <sheetName val="604"/>
      <sheetName val="607"/>
      <sheetName val="609"/>
      <sheetName val="610"/>
      <sheetName val="611"/>
      <sheetName val="612"/>
      <sheetName val="613"/>
      <sheetName val="614"/>
      <sheetName val="615"/>
      <sheetName val="TC (3)"/>
      <sheetName val="602 (2)"/>
      <sheetName val="CCI Baja Cal Sur I"/>
      <sheetName val="Tamazunchale"/>
      <sheetName val="Mexicali I"/>
      <sheetName val="Agua Prieta II"/>
      <sheetName val="Durango"/>
      <sheetName val="Tuxpan V"/>
      <sheetName val="Tamazunchale II"/>
      <sheetName val="Río Bravo IV"/>
      <sheetName val="Sum. Vapor"/>
      <sheetName val="TC (4)"/>
      <sheetName val="Premisas IMSS"/>
      <sheetName val="Premisa macro"/>
      <sheetName val="Régimen financiero"/>
    </sheetNames>
    <sheetDataSet>
      <sheetData sheetId="0" refreshError="1"/>
      <sheetData sheetId="1" refreshError="1">
        <row r="4">
          <cell r="C4">
            <v>10.44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PROFIN"/>
      <sheetName val="PROFIN (2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UADRO 1.2"/>
      <sheetName val="CUADRO 1.1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</sheetNames>
    <sheetDataSet>
      <sheetData sheetId="0">
        <row r="2">
          <cell r="B2" t="str">
            <v>SEGUNDA SESION DE 2001</v>
          </cell>
        </row>
        <row r="3">
          <cell r="B3" t="str">
            <v>AL 31 DE MARZO DE 2001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"/>
      <sheetName val="BN"/>
      <sheetName val="CR"/>
      <sheetName val="NO"/>
      <sheetName val="N"/>
      <sheetName val="CN"/>
      <sheetName val="NE"/>
      <sheetName val="PN"/>
      <sheetName val="O"/>
      <sheetName val="C"/>
      <sheetName val="PS"/>
      <sheetName val="CS"/>
      <sheetName val="G"/>
      <sheetName val="P"/>
      <sheetName val="I"/>
      <sheetName val="Macro2"/>
    </sheetNames>
    <sheetDataSet>
      <sheetData sheetId="0">
        <row r="19">
          <cell r="E19">
            <v>0</v>
          </cell>
        </row>
        <row r="20">
          <cell r="E20">
            <v>0</v>
          </cell>
        </row>
        <row r="22">
          <cell r="E22">
            <v>279.87887000000001</v>
          </cell>
        </row>
        <row r="23">
          <cell r="E23">
            <v>221.39864</v>
          </cell>
        </row>
        <row r="24">
          <cell r="E24">
            <v>58.480230000000006</v>
          </cell>
        </row>
        <row r="28">
          <cell r="E28">
            <v>2384.3159900000001</v>
          </cell>
        </row>
        <row r="29">
          <cell r="E29">
            <v>2384.3159900000001</v>
          </cell>
        </row>
        <row r="30">
          <cell r="E30">
            <v>0</v>
          </cell>
        </row>
        <row r="31">
          <cell r="E31">
            <v>2.1842899999999998</v>
          </cell>
        </row>
        <row r="32">
          <cell r="E32">
            <v>2382.1316999999999</v>
          </cell>
        </row>
        <row r="33">
          <cell r="E33">
            <v>0</v>
          </cell>
        </row>
        <row r="34">
          <cell r="E34">
            <v>1661.7674999999999</v>
          </cell>
        </row>
        <row r="35">
          <cell r="E35">
            <v>38.299999999999997</v>
          </cell>
        </row>
        <row r="36">
          <cell r="E36">
            <v>682.06420000000003</v>
          </cell>
        </row>
        <row r="38">
          <cell r="E38">
            <v>104.24028999999999</v>
          </cell>
        </row>
        <row r="39">
          <cell r="E39">
            <v>99.12496999999999</v>
          </cell>
        </row>
        <row r="40">
          <cell r="E40">
            <v>5.1153199999999996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5">
          <cell r="E55">
            <v>870.35861</v>
          </cell>
        </row>
        <row r="56">
          <cell r="E56">
            <v>870.35861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4">
          <cell r="E64">
            <v>4320.4570999999996</v>
          </cell>
        </row>
        <row r="65">
          <cell r="E65">
            <v>4272.0571</v>
          </cell>
        </row>
        <row r="66">
          <cell r="E66">
            <v>48.4</v>
          </cell>
        </row>
        <row r="68">
          <cell r="E68">
            <v>3304.7523900000001</v>
          </cell>
        </row>
        <row r="69">
          <cell r="E69">
            <v>3045.0603500000002</v>
          </cell>
        </row>
        <row r="70">
          <cell r="E70">
            <v>20.20824</v>
          </cell>
        </row>
        <row r="71">
          <cell r="E71">
            <v>239.48379999999997</v>
          </cell>
        </row>
        <row r="72">
          <cell r="E72">
            <v>0</v>
          </cell>
        </row>
        <row r="73">
          <cell r="E73">
            <v>0</v>
          </cell>
        </row>
        <row r="75">
          <cell r="E75">
            <v>835.06250000000023</v>
          </cell>
        </row>
        <row r="76">
          <cell r="E76">
            <v>718.04992000000016</v>
          </cell>
        </row>
        <row r="77">
          <cell r="E77">
            <v>117.01258000000001</v>
          </cell>
        </row>
        <row r="78">
          <cell r="E78">
            <v>55.117370000000008</v>
          </cell>
        </row>
        <row r="79">
          <cell r="E79">
            <v>61.895209999999999</v>
          </cell>
        </row>
        <row r="81">
          <cell r="E81">
            <v>157.53898999999998</v>
          </cell>
        </row>
        <row r="82">
          <cell r="E82">
            <v>157.53898999999998</v>
          </cell>
        </row>
        <row r="84">
          <cell r="E84">
            <v>386.69139000000007</v>
          </cell>
        </row>
        <row r="85">
          <cell r="E85">
            <v>386.69139000000007</v>
          </cell>
        </row>
        <row r="87">
          <cell r="E87">
            <v>826.22761000000014</v>
          </cell>
        </row>
        <row r="88">
          <cell r="E88">
            <v>826.22761000000014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81"/>
  <sheetViews>
    <sheetView showGridLines="0" tabSelected="1" zoomScaleNormal="100" workbookViewId="0">
      <selection activeCell="B4" sqref="B4:F4"/>
    </sheetView>
  </sheetViews>
  <sheetFormatPr baseColWidth="10" defaultColWidth="11.44140625" defaultRowHeight="13.2" x14ac:dyDescent="0.25"/>
  <cols>
    <col min="1" max="1" width="5.6640625" style="6" customWidth="1"/>
    <col min="2" max="2" width="8.44140625" style="2" customWidth="1"/>
    <col min="3" max="3" width="59.6640625" style="2" customWidth="1"/>
    <col min="4" max="4" width="12.6640625" style="2" bestFit="1" customWidth="1"/>
    <col min="5" max="5" width="13.5546875" style="2" customWidth="1"/>
    <col min="6" max="6" width="16.109375" style="12" customWidth="1"/>
    <col min="7" max="16384" width="11.44140625" style="6"/>
  </cols>
  <sheetData>
    <row r="2" spans="1:6" ht="15.6" x14ac:dyDescent="0.3">
      <c r="B2" s="59" t="s">
        <v>0</v>
      </c>
      <c r="C2" s="59"/>
      <c r="D2" s="59"/>
      <c r="E2" s="59"/>
      <c r="F2" s="59"/>
    </row>
    <row r="3" spans="1:6" ht="15.6" x14ac:dyDescent="0.3">
      <c r="B3" s="59" t="s">
        <v>143</v>
      </c>
      <c r="C3" s="59"/>
      <c r="D3" s="59"/>
      <c r="E3" s="59"/>
      <c r="F3" s="59"/>
    </row>
    <row r="4" spans="1:6" ht="15.6" x14ac:dyDescent="0.3">
      <c r="B4" s="59" t="s">
        <v>1</v>
      </c>
      <c r="C4" s="59"/>
      <c r="D4" s="59"/>
      <c r="E4" s="59"/>
      <c r="F4" s="59"/>
    </row>
    <row r="5" spans="1:6" ht="15.6" x14ac:dyDescent="0.3">
      <c r="B5" s="59" t="s">
        <v>115</v>
      </c>
      <c r="C5" s="59"/>
      <c r="D5" s="59"/>
      <c r="E5" s="59"/>
      <c r="F5" s="59"/>
    </row>
    <row r="6" spans="1:6" ht="15.6" x14ac:dyDescent="0.3">
      <c r="B6" s="59" t="s">
        <v>2</v>
      </c>
      <c r="C6" s="59"/>
      <c r="D6" s="59"/>
      <c r="E6" s="59"/>
      <c r="F6" s="59"/>
    </row>
    <row r="7" spans="1:6" x14ac:dyDescent="0.25">
      <c r="B7" s="60" t="s">
        <v>141</v>
      </c>
      <c r="C7" s="60"/>
      <c r="D7" s="60"/>
      <c r="E7" s="60"/>
      <c r="F7" s="60"/>
    </row>
    <row r="8" spans="1:6" x14ac:dyDescent="0.25">
      <c r="B8" s="60" t="s">
        <v>3</v>
      </c>
      <c r="C8" s="60"/>
      <c r="D8" s="60"/>
      <c r="E8" s="60"/>
      <c r="F8" s="60"/>
    </row>
    <row r="9" spans="1:6" x14ac:dyDescent="0.25">
      <c r="B9" s="10"/>
      <c r="C9" s="10"/>
      <c r="D9" s="10"/>
      <c r="E9" s="10"/>
      <c r="F9" s="10"/>
    </row>
    <row r="11" spans="1:6" ht="15.75" customHeight="1" x14ac:dyDescent="0.25">
      <c r="B11" s="53" t="s">
        <v>112</v>
      </c>
      <c r="C11" s="53" t="s">
        <v>4</v>
      </c>
      <c r="D11" s="57" t="s">
        <v>5</v>
      </c>
      <c r="E11" s="58"/>
      <c r="F11" s="55" t="s">
        <v>113</v>
      </c>
    </row>
    <row r="12" spans="1:6" ht="15.75" customHeight="1" x14ac:dyDescent="0.25">
      <c r="A12" s="11"/>
      <c r="B12" s="54"/>
      <c r="C12" s="54"/>
      <c r="D12" s="1" t="s">
        <v>6</v>
      </c>
      <c r="E12" s="1" t="s">
        <v>7</v>
      </c>
      <c r="F12" s="56"/>
    </row>
    <row r="13" spans="1:6" ht="12.75" customHeight="1" x14ac:dyDescent="0.25">
      <c r="B13" s="13"/>
      <c r="C13" s="14"/>
      <c r="D13" s="44"/>
      <c r="E13" s="14"/>
      <c r="F13" s="15"/>
    </row>
    <row r="14" spans="1:6" s="5" customFormat="1" ht="12.75" customHeight="1" x14ac:dyDescent="0.25">
      <c r="B14" s="16" t="s">
        <v>126</v>
      </c>
      <c r="C14" s="17"/>
      <c r="D14" s="38">
        <f>SUM(D16,D148,D176)</f>
        <v>2712855422</v>
      </c>
      <c r="E14" s="36">
        <f>SUM(E16,E148,E176)</f>
        <v>2712855422</v>
      </c>
      <c r="F14" s="18">
        <f>SUM(F16,F148,F176)</f>
        <v>347664930</v>
      </c>
    </row>
    <row r="15" spans="1:6" ht="12.75" customHeight="1" x14ac:dyDescent="0.25">
      <c r="B15" s="19"/>
      <c r="C15" s="20"/>
      <c r="D15" s="45"/>
      <c r="E15" s="46"/>
      <c r="F15" s="18"/>
    </row>
    <row r="16" spans="1:6" s="5" customFormat="1" ht="12.75" customHeight="1" x14ac:dyDescent="0.25">
      <c r="B16" s="16" t="s">
        <v>8</v>
      </c>
      <c r="C16" s="17"/>
      <c r="D16" s="38">
        <f>+D18+D53+D75</f>
        <v>2682855422</v>
      </c>
      <c r="E16" s="36">
        <f>+E18+E53+E75</f>
        <v>2630249215</v>
      </c>
      <c r="F16" s="18">
        <f>+F18+F53+F75</f>
        <v>339779621</v>
      </c>
    </row>
    <row r="17" spans="2:6" s="5" customFormat="1" ht="12.75" customHeight="1" x14ac:dyDescent="0.25">
      <c r="B17" s="19"/>
      <c r="C17" s="20"/>
      <c r="D17" s="45"/>
      <c r="E17" s="46"/>
      <c r="F17" s="18"/>
    </row>
    <row r="18" spans="2:6" s="5" customFormat="1" ht="12.75" customHeight="1" x14ac:dyDescent="0.25">
      <c r="B18" s="21">
        <v>1000</v>
      </c>
      <c r="C18" s="17" t="s">
        <v>9</v>
      </c>
      <c r="D18" s="38">
        <f>SUM(D20,D23,D27,D31,D39,D47,D50)</f>
        <v>990820949</v>
      </c>
      <c r="E18" s="36">
        <f>SUM(E20,E23,E27,E31,E39,E47,E50)</f>
        <v>990820949</v>
      </c>
      <c r="F18" s="18">
        <f>SUM(F20,F23,F27,F31,F39,F47,F50)</f>
        <v>234729104</v>
      </c>
    </row>
    <row r="19" spans="2:6" ht="12.75" customHeight="1" x14ac:dyDescent="0.25">
      <c r="B19" s="22"/>
      <c r="C19" s="20"/>
      <c r="D19" s="45"/>
      <c r="E19" s="46"/>
      <c r="F19" s="23"/>
    </row>
    <row r="20" spans="2:6" s="5" customFormat="1" ht="12.75" customHeight="1" x14ac:dyDescent="0.25">
      <c r="B20" s="21">
        <v>1100</v>
      </c>
      <c r="C20" s="17" t="s">
        <v>10</v>
      </c>
      <c r="D20" s="38">
        <f>+D21</f>
        <v>244053685</v>
      </c>
      <c r="E20" s="36">
        <f>+E21</f>
        <v>244053685</v>
      </c>
      <c r="F20" s="18">
        <f t="shared" ref="F20" si="0">+F21</f>
        <v>59262256</v>
      </c>
    </row>
    <row r="21" spans="2:6" s="7" customFormat="1" ht="12.75" customHeight="1" x14ac:dyDescent="0.25">
      <c r="B21" s="22">
        <v>11301</v>
      </c>
      <c r="C21" s="20" t="s">
        <v>11</v>
      </c>
      <c r="D21" s="45">
        <v>244053685</v>
      </c>
      <c r="E21" s="46">
        <v>244053685</v>
      </c>
      <c r="F21" s="23">
        <v>59262256</v>
      </c>
    </row>
    <row r="22" spans="2:6" ht="12.75" customHeight="1" x14ac:dyDescent="0.25">
      <c r="B22" s="22"/>
      <c r="C22" s="20"/>
      <c r="D22" s="45"/>
      <c r="E22" s="46"/>
      <c r="F22" s="23"/>
    </row>
    <row r="23" spans="2:6" s="5" customFormat="1" ht="12.75" customHeight="1" x14ac:dyDescent="0.25">
      <c r="B23" s="21">
        <v>1200</v>
      </c>
      <c r="C23" s="17" t="s">
        <v>12</v>
      </c>
      <c r="D23" s="38">
        <f>SUM(D24:D25)</f>
        <v>217703371</v>
      </c>
      <c r="E23" s="36">
        <f t="shared" ref="E23:F23" si="1">SUM(E24:E25)</f>
        <v>222253371</v>
      </c>
      <c r="F23" s="18">
        <f t="shared" si="1"/>
        <v>48583976</v>
      </c>
    </row>
    <row r="24" spans="2:6" s="5" customFormat="1" ht="12.75" customHeight="1" x14ac:dyDescent="0.25">
      <c r="B24" s="22">
        <v>12201</v>
      </c>
      <c r="C24" s="20" t="s">
        <v>131</v>
      </c>
      <c r="D24" s="45">
        <v>217703371</v>
      </c>
      <c r="E24" s="46">
        <v>222253371</v>
      </c>
      <c r="F24" s="23">
        <v>48583976</v>
      </c>
    </row>
    <row r="25" spans="2:6" ht="12.75" customHeight="1" x14ac:dyDescent="0.25">
      <c r="B25" s="22">
        <v>12301</v>
      </c>
      <c r="C25" s="20" t="s">
        <v>13</v>
      </c>
      <c r="D25" s="45">
        <v>0</v>
      </c>
      <c r="E25" s="46">
        <v>0</v>
      </c>
      <c r="F25" s="23">
        <v>0</v>
      </c>
    </row>
    <row r="26" spans="2:6" s="8" customFormat="1" ht="12.75" customHeight="1" x14ac:dyDescent="0.25">
      <c r="B26" s="22"/>
      <c r="C26" s="20"/>
      <c r="D26" s="45"/>
      <c r="E26" s="46"/>
      <c r="F26" s="23"/>
    </row>
    <row r="27" spans="2:6" s="9" customFormat="1" ht="12.75" customHeight="1" x14ac:dyDescent="0.25">
      <c r="B27" s="21">
        <v>1300</v>
      </c>
      <c r="C27" s="17" t="s">
        <v>14</v>
      </c>
      <c r="D27" s="38">
        <f>SUM(D28:D29)</f>
        <v>35970962</v>
      </c>
      <c r="E27" s="36">
        <f>SUM(E28:E29)</f>
        <v>35970962</v>
      </c>
      <c r="F27" s="18">
        <f t="shared" ref="F27" si="2">SUM(F28:F29)</f>
        <v>382600</v>
      </c>
    </row>
    <row r="28" spans="2:6" s="5" customFormat="1" ht="12.75" customHeight="1" x14ac:dyDescent="0.25">
      <c r="B28" s="22">
        <v>13201</v>
      </c>
      <c r="C28" s="20" t="s">
        <v>15</v>
      </c>
      <c r="D28" s="45">
        <v>6843684</v>
      </c>
      <c r="E28" s="46">
        <v>6843684</v>
      </c>
      <c r="F28" s="23">
        <v>37831</v>
      </c>
    </row>
    <row r="29" spans="2:6" s="7" customFormat="1" ht="12.75" customHeight="1" x14ac:dyDescent="0.25">
      <c r="B29" s="22">
        <v>13202</v>
      </c>
      <c r="C29" s="20" t="s">
        <v>16</v>
      </c>
      <c r="D29" s="45">
        <v>29127278</v>
      </c>
      <c r="E29" s="46">
        <v>29127278</v>
      </c>
      <c r="F29" s="23">
        <v>344769</v>
      </c>
    </row>
    <row r="30" spans="2:6" s="7" customFormat="1" ht="12.75" customHeight="1" x14ac:dyDescent="0.25">
      <c r="B30" s="22"/>
      <c r="C30" s="20"/>
      <c r="D30" s="45"/>
      <c r="E30" s="46"/>
      <c r="F30" s="23"/>
    </row>
    <row r="31" spans="2:6" ht="12.75" customHeight="1" x14ac:dyDescent="0.25">
      <c r="B31" s="21">
        <v>1400</v>
      </c>
      <c r="C31" s="17" t="s">
        <v>17</v>
      </c>
      <c r="D31" s="38">
        <f>SUM(D32:D37)</f>
        <v>116334319</v>
      </c>
      <c r="E31" s="36">
        <f>SUM(E32:E37)</f>
        <v>111334319</v>
      </c>
      <c r="F31" s="18">
        <f t="shared" ref="F31" si="3">SUM(F32:F37)</f>
        <v>28900387</v>
      </c>
    </row>
    <row r="32" spans="2:6" s="5" customFormat="1" ht="12.75" customHeight="1" x14ac:dyDescent="0.25">
      <c r="B32" s="22">
        <v>14103</v>
      </c>
      <c r="C32" s="20" t="s">
        <v>18</v>
      </c>
      <c r="D32" s="45">
        <v>61773384</v>
      </c>
      <c r="E32" s="46">
        <v>56773384</v>
      </c>
      <c r="F32" s="23">
        <v>15348098</v>
      </c>
    </row>
    <row r="33" spans="1:6" ht="12.75" customHeight="1" x14ac:dyDescent="0.25">
      <c r="B33" s="22">
        <v>14202</v>
      </c>
      <c r="C33" s="20" t="s">
        <v>19</v>
      </c>
      <c r="D33" s="45">
        <v>28945645</v>
      </c>
      <c r="E33" s="46">
        <v>28945645</v>
      </c>
      <c r="F33" s="23">
        <v>8443282</v>
      </c>
    </row>
    <row r="34" spans="1:6" s="8" customFormat="1" ht="12.75" customHeight="1" x14ac:dyDescent="0.25">
      <c r="B34" s="22">
        <v>14301</v>
      </c>
      <c r="C34" s="20" t="s">
        <v>20</v>
      </c>
      <c r="D34" s="45">
        <v>11578263</v>
      </c>
      <c r="E34" s="46">
        <v>11578263</v>
      </c>
      <c r="F34" s="23">
        <v>3377306</v>
      </c>
    </row>
    <row r="35" spans="1:6" s="7" customFormat="1" ht="12.75" customHeight="1" x14ac:dyDescent="0.25">
      <c r="B35" s="22">
        <v>14401</v>
      </c>
      <c r="C35" s="20" t="s">
        <v>21</v>
      </c>
      <c r="D35" s="45">
        <v>6939527</v>
      </c>
      <c r="E35" s="46">
        <v>6939527</v>
      </c>
      <c r="F35" s="23">
        <v>1731701</v>
      </c>
    </row>
    <row r="36" spans="1:6" s="8" customFormat="1" ht="12.75" customHeight="1" x14ac:dyDescent="0.25">
      <c r="B36" s="22">
        <v>14403</v>
      </c>
      <c r="C36" s="20" t="s">
        <v>22</v>
      </c>
      <c r="D36" s="45">
        <v>3900000</v>
      </c>
      <c r="E36" s="46">
        <v>3900000</v>
      </c>
      <c r="F36" s="23">
        <v>0</v>
      </c>
    </row>
    <row r="37" spans="1:6" s="8" customFormat="1" ht="12.75" customHeight="1" x14ac:dyDescent="0.25">
      <c r="B37" s="22">
        <v>14406</v>
      </c>
      <c r="C37" s="20" t="s">
        <v>23</v>
      </c>
      <c r="D37" s="45">
        <v>3197500</v>
      </c>
      <c r="E37" s="46">
        <v>3197500</v>
      </c>
      <c r="F37" s="23">
        <v>0</v>
      </c>
    </row>
    <row r="38" spans="1:6" ht="12.75" customHeight="1" x14ac:dyDescent="0.25">
      <c r="B38" s="22"/>
      <c r="C38" s="20"/>
      <c r="D38" s="45"/>
      <c r="E38" s="46"/>
      <c r="F38" s="23"/>
    </row>
    <row r="39" spans="1:6" ht="12.75" customHeight="1" x14ac:dyDescent="0.25">
      <c r="A39" s="5"/>
      <c r="B39" s="21">
        <v>1500</v>
      </c>
      <c r="C39" s="17" t="s">
        <v>24</v>
      </c>
      <c r="D39" s="38">
        <f>SUM(D40:D45)</f>
        <v>356168547</v>
      </c>
      <c r="E39" s="36">
        <f>SUM(E40:E45)</f>
        <v>366618547</v>
      </c>
      <c r="F39" s="18">
        <f t="shared" ref="F39" si="4">SUM(F40:F45)</f>
        <v>97599885</v>
      </c>
    </row>
    <row r="40" spans="1:6" s="5" customFormat="1" ht="12.75" customHeight="1" x14ac:dyDescent="0.25">
      <c r="B40" s="22">
        <v>15101</v>
      </c>
      <c r="C40" s="20" t="s">
        <v>25</v>
      </c>
      <c r="D40" s="45">
        <v>58907822</v>
      </c>
      <c r="E40" s="46">
        <v>49357822</v>
      </c>
      <c r="F40" s="23">
        <v>12956291</v>
      </c>
    </row>
    <row r="41" spans="1:6" s="7" customFormat="1" ht="12.75" customHeight="1" x14ac:dyDescent="0.25">
      <c r="B41" s="22">
        <v>15202</v>
      </c>
      <c r="C41" s="20" t="s">
        <v>26</v>
      </c>
      <c r="D41" s="45">
        <v>1000000</v>
      </c>
      <c r="E41" s="46">
        <v>21000000</v>
      </c>
      <c r="F41" s="23">
        <v>16575104</v>
      </c>
    </row>
    <row r="42" spans="1:6" s="7" customFormat="1" ht="12.75" customHeight="1" x14ac:dyDescent="0.25">
      <c r="B42" s="22">
        <v>15401</v>
      </c>
      <c r="C42" s="20" t="s">
        <v>27</v>
      </c>
      <c r="D42" s="45">
        <v>17639831</v>
      </c>
      <c r="E42" s="46">
        <v>17639831</v>
      </c>
      <c r="F42" s="23">
        <v>2470291</v>
      </c>
    </row>
    <row r="43" spans="1:6" s="7" customFormat="1" ht="12.75" customHeight="1" x14ac:dyDescent="0.25">
      <c r="B43" s="22">
        <v>15402</v>
      </c>
      <c r="C43" s="20" t="s">
        <v>28</v>
      </c>
      <c r="D43" s="45">
        <v>263763020</v>
      </c>
      <c r="E43" s="46">
        <v>263763020</v>
      </c>
      <c r="F43" s="23">
        <v>63505028</v>
      </c>
    </row>
    <row r="44" spans="1:6" s="8" customFormat="1" ht="12.75" customHeight="1" x14ac:dyDescent="0.25">
      <c r="B44" s="22">
        <v>15501</v>
      </c>
      <c r="C44" s="20" t="s">
        <v>29</v>
      </c>
      <c r="D44" s="45">
        <v>500000</v>
      </c>
      <c r="E44" s="46">
        <v>500000</v>
      </c>
      <c r="F44" s="23">
        <v>43785</v>
      </c>
    </row>
    <row r="45" spans="1:6" s="7" customFormat="1" ht="12.75" customHeight="1" x14ac:dyDescent="0.25">
      <c r="B45" s="22">
        <v>15901</v>
      </c>
      <c r="C45" s="20" t="s">
        <v>30</v>
      </c>
      <c r="D45" s="45">
        <v>14357874</v>
      </c>
      <c r="E45" s="46">
        <v>14357874</v>
      </c>
      <c r="F45" s="23">
        <v>2049386</v>
      </c>
    </row>
    <row r="46" spans="1:6" s="7" customFormat="1" ht="12.75" customHeight="1" x14ac:dyDescent="0.25">
      <c r="B46" s="22"/>
      <c r="C46" s="20"/>
      <c r="D46" s="38"/>
      <c r="E46" s="36"/>
      <c r="F46" s="18"/>
    </row>
    <row r="47" spans="1:6" s="5" customFormat="1" ht="12.75" customHeight="1" x14ac:dyDescent="0.25">
      <c r="B47" s="21">
        <v>1600</v>
      </c>
      <c r="C47" s="17" t="s">
        <v>31</v>
      </c>
      <c r="D47" s="38">
        <f>SUM(D48:D48)</f>
        <v>20090065</v>
      </c>
      <c r="E47" s="36">
        <f>SUM(E48:E48)</f>
        <v>10090065</v>
      </c>
      <c r="F47" s="18">
        <f>SUM(F48:F48)</f>
        <v>0</v>
      </c>
    </row>
    <row r="48" spans="1:6" s="7" customFormat="1" ht="12.75" customHeight="1" x14ac:dyDescent="0.25">
      <c r="B48" s="22">
        <v>16101</v>
      </c>
      <c r="C48" s="20" t="s">
        <v>32</v>
      </c>
      <c r="D48" s="45">
        <v>20090065</v>
      </c>
      <c r="E48" s="46">
        <v>10090065</v>
      </c>
      <c r="F48" s="23">
        <v>0</v>
      </c>
    </row>
    <row r="49" spans="1:6" s="7" customFormat="1" ht="12.75" customHeight="1" x14ac:dyDescent="0.25">
      <c r="B49" s="22"/>
      <c r="C49" s="20"/>
      <c r="D49" s="45"/>
      <c r="E49" s="46"/>
      <c r="F49" s="23"/>
    </row>
    <row r="50" spans="1:6" s="5" customFormat="1" ht="12.75" customHeight="1" x14ac:dyDescent="0.25">
      <c r="B50" s="21">
        <v>1700</v>
      </c>
      <c r="C50" s="17" t="s">
        <v>33</v>
      </c>
      <c r="D50" s="38">
        <f>+D51</f>
        <v>500000</v>
      </c>
      <c r="E50" s="36">
        <f t="shared" ref="E50:F50" si="5">+E51</f>
        <v>500000</v>
      </c>
      <c r="F50" s="18">
        <f t="shared" si="5"/>
        <v>0</v>
      </c>
    </row>
    <row r="51" spans="1:6" s="7" customFormat="1" ht="12.75" customHeight="1" x14ac:dyDescent="0.25">
      <c r="B51" s="22">
        <v>17101</v>
      </c>
      <c r="C51" s="20" t="s">
        <v>34</v>
      </c>
      <c r="D51" s="45">
        <v>500000</v>
      </c>
      <c r="E51" s="46">
        <v>500000</v>
      </c>
      <c r="F51" s="23">
        <v>0</v>
      </c>
    </row>
    <row r="52" spans="1:6" s="7" customFormat="1" ht="12.75" customHeight="1" x14ac:dyDescent="0.25">
      <c r="B52" s="30"/>
      <c r="C52" s="31"/>
      <c r="D52" s="47"/>
      <c r="E52" s="48"/>
      <c r="F52" s="32"/>
    </row>
    <row r="53" spans="1:6" ht="12.75" customHeight="1" x14ac:dyDescent="0.25">
      <c r="A53" s="5"/>
      <c r="B53" s="21">
        <v>2000</v>
      </c>
      <c r="C53" s="17" t="s">
        <v>35</v>
      </c>
      <c r="D53" s="38">
        <f>+D55+D62+D66+D69+D72</f>
        <v>11790750</v>
      </c>
      <c r="E53" s="36">
        <f>+E55+E62+E66+E69+E72</f>
        <v>11790750</v>
      </c>
      <c r="F53" s="36">
        <f>+F55+F62+F66+F69+F72</f>
        <v>540962</v>
      </c>
    </row>
    <row r="54" spans="1:6" s="7" customFormat="1" ht="12.75" customHeight="1" x14ac:dyDescent="0.25">
      <c r="A54" s="6"/>
      <c r="B54" s="22"/>
      <c r="C54" s="20"/>
      <c r="D54" s="45"/>
      <c r="E54" s="46"/>
      <c r="F54" s="23"/>
    </row>
    <row r="55" spans="1:6" s="7" customFormat="1" ht="12.75" customHeight="1" x14ac:dyDescent="0.25">
      <c r="A55" s="5"/>
      <c r="B55" s="21">
        <v>2100</v>
      </c>
      <c r="C55" s="17" t="s">
        <v>36</v>
      </c>
      <c r="D55" s="38">
        <f>SUM(D56:D60)</f>
        <v>4563024</v>
      </c>
      <c r="E55" s="36">
        <f>SUM(E56:E60)</f>
        <v>4563024</v>
      </c>
      <c r="F55" s="18">
        <f t="shared" ref="F55" si="6">SUM(F56:F60)</f>
        <v>79029</v>
      </c>
    </row>
    <row r="56" spans="1:6" s="8" customFormat="1" ht="12.75" customHeight="1" x14ac:dyDescent="0.25">
      <c r="A56" s="7"/>
      <c r="B56" s="22">
        <v>21101</v>
      </c>
      <c r="C56" s="20" t="s">
        <v>37</v>
      </c>
      <c r="D56" s="45">
        <v>3213724</v>
      </c>
      <c r="E56" s="46">
        <v>3213724</v>
      </c>
      <c r="F56" s="23">
        <v>62975</v>
      </c>
    </row>
    <row r="57" spans="1:6" s="8" customFormat="1" ht="12.75" customHeight="1" x14ac:dyDescent="0.25">
      <c r="A57" s="7"/>
      <c r="B57" s="22">
        <v>21201</v>
      </c>
      <c r="C57" s="51" t="s">
        <v>134</v>
      </c>
      <c r="D57" s="45">
        <v>0</v>
      </c>
      <c r="E57" s="46">
        <v>0</v>
      </c>
      <c r="F57" s="23">
        <v>0</v>
      </c>
    </row>
    <row r="58" spans="1:6" ht="12.75" customHeight="1" x14ac:dyDescent="0.25">
      <c r="B58" s="22">
        <v>21401</v>
      </c>
      <c r="C58" s="20" t="s">
        <v>38</v>
      </c>
      <c r="D58" s="45">
        <v>505000</v>
      </c>
      <c r="E58" s="46">
        <v>505000</v>
      </c>
      <c r="F58" s="23">
        <v>1716</v>
      </c>
    </row>
    <row r="59" spans="1:6" ht="12.75" customHeight="1" x14ac:dyDescent="0.25">
      <c r="B59" s="22">
        <v>21501</v>
      </c>
      <c r="C59" s="20" t="s">
        <v>39</v>
      </c>
      <c r="D59" s="45">
        <v>725200</v>
      </c>
      <c r="E59" s="46">
        <v>725200</v>
      </c>
      <c r="F59" s="23">
        <v>14338</v>
      </c>
    </row>
    <row r="60" spans="1:6" s="7" customFormat="1" ht="12.75" customHeight="1" x14ac:dyDescent="0.25">
      <c r="B60" s="22">
        <v>21601</v>
      </c>
      <c r="C60" s="20" t="s">
        <v>40</v>
      </c>
      <c r="D60" s="45">
        <v>119100</v>
      </c>
      <c r="E60" s="46">
        <v>119100</v>
      </c>
      <c r="F60" s="23">
        <v>0</v>
      </c>
    </row>
    <row r="61" spans="1:6" s="7" customFormat="1" ht="12.75" customHeight="1" x14ac:dyDescent="0.25">
      <c r="A61" s="6"/>
      <c r="B61" s="22"/>
      <c r="C61" s="20"/>
      <c r="D61" s="45"/>
      <c r="E61" s="46"/>
      <c r="F61" s="23"/>
    </row>
    <row r="62" spans="1:6" ht="12.75" customHeight="1" x14ac:dyDescent="0.25">
      <c r="A62" s="5"/>
      <c r="B62" s="21">
        <v>2200</v>
      </c>
      <c r="C62" s="17" t="s">
        <v>41</v>
      </c>
      <c r="D62" s="38">
        <f>SUM(D63:D64)</f>
        <v>2393380</v>
      </c>
      <c r="E62" s="36">
        <f t="shared" ref="E62:F62" si="7">SUM(E63:E64)</f>
        <v>2393380</v>
      </c>
      <c r="F62" s="18">
        <f t="shared" si="7"/>
        <v>412017</v>
      </c>
    </row>
    <row r="63" spans="1:6" s="8" customFormat="1" ht="12.75" customHeight="1" x14ac:dyDescent="0.25">
      <c r="A63" s="7"/>
      <c r="B63" s="22">
        <v>22104</v>
      </c>
      <c r="C63" s="20" t="s">
        <v>42</v>
      </c>
      <c r="D63" s="45">
        <v>2323380</v>
      </c>
      <c r="E63" s="46">
        <v>2323380</v>
      </c>
      <c r="F63" s="23">
        <v>412017</v>
      </c>
    </row>
    <row r="64" spans="1:6" s="8" customFormat="1" ht="12.75" customHeight="1" x14ac:dyDescent="0.25">
      <c r="A64" s="7"/>
      <c r="B64" s="22">
        <v>22301</v>
      </c>
      <c r="C64" s="20" t="s">
        <v>127</v>
      </c>
      <c r="D64" s="45">
        <v>70000</v>
      </c>
      <c r="E64" s="46">
        <v>70000</v>
      </c>
      <c r="F64" s="23">
        <v>0</v>
      </c>
    </row>
    <row r="65" spans="1:6" s="8" customFormat="1" ht="12.75" customHeight="1" x14ac:dyDescent="0.25">
      <c r="A65" s="7"/>
      <c r="B65" s="22"/>
      <c r="C65" s="20"/>
      <c r="D65" s="45"/>
      <c r="E65" s="46"/>
      <c r="F65" s="23"/>
    </row>
    <row r="66" spans="1:6" ht="12.75" customHeight="1" x14ac:dyDescent="0.25">
      <c r="A66" s="5"/>
      <c r="B66" s="21">
        <v>2500</v>
      </c>
      <c r="C66" s="17" t="s">
        <v>43</v>
      </c>
      <c r="D66" s="38">
        <f>SUM(D67:D67)</f>
        <v>831876</v>
      </c>
      <c r="E66" s="36">
        <f>SUM(E67:E67)</f>
        <v>831876</v>
      </c>
      <c r="F66" s="18">
        <f>SUM(F67:F67)</f>
        <v>815</v>
      </c>
    </row>
    <row r="67" spans="1:6" ht="12.75" customHeight="1" x14ac:dyDescent="0.25">
      <c r="B67" s="22">
        <v>25301</v>
      </c>
      <c r="C67" s="20" t="s">
        <v>44</v>
      </c>
      <c r="D67" s="45">
        <v>831876</v>
      </c>
      <c r="E67" s="46">
        <v>831876</v>
      </c>
      <c r="F67" s="23">
        <v>815</v>
      </c>
    </row>
    <row r="68" spans="1:6" s="8" customFormat="1" ht="12.75" customHeight="1" x14ac:dyDescent="0.25">
      <c r="A68" s="7"/>
      <c r="B68" s="22"/>
      <c r="C68" s="20"/>
      <c r="D68" s="45"/>
      <c r="E68" s="46"/>
      <c r="F68" s="23"/>
    </row>
    <row r="69" spans="1:6" ht="12.75" customHeight="1" x14ac:dyDescent="0.25">
      <c r="A69" s="8"/>
      <c r="B69" s="21">
        <v>2600</v>
      </c>
      <c r="C69" s="17" t="s">
        <v>45</v>
      </c>
      <c r="D69" s="38">
        <f>+D70</f>
        <v>318750</v>
      </c>
      <c r="E69" s="36">
        <f>+E70</f>
        <v>318750</v>
      </c>
      <c r="F69" s="18">
        <f t="shared" ref="F69" si="8">+F70</f>
        <v>49101</v>
      </c>
    </row>
    <row r="70" spans="1:6" s="7" customFormat="1" ht="12.75" customHeight="1" x14ac:dyDescent="0.25">
      <c r="A70" s="6"/>
      <c r="B70" s="22">
        <v>26103</v>
      </c>
      <c r="C70" s="20" t="s">
        <v>46</v>
      </c>
      <c r="D70" s="45">
        <v>318750</v>
      </c>
      <c r="E70" s="46">
        <v>318750</v>
      </c>
      <c r="F70" s="23">
        <v>49101</v>
      </c>
    </row>
    <row r="71" spans="1:6" s="7" customFormat="1" ht="12.75" customHeight="1" x14ac:dyDescent="0.25">
      <c r="A71" s="6"/>
      <c r="B71" s="22"/>
      <c r="C71" s="20"/>
      <c r="D71" s="45"/>
      <c r="E71" s="46"/>
      <c r="F71" s="23"/>
    </row>
    <row r="72" spans="1:6" s="7" customFormat="1" ht="12.75" customHeight="1" x14ac:dyDescent="0.25">
      <c r="B72" s="21">
        <v>2700</v>
      </c>
      <c r="C72" s="17" t="s">
        <v>47</v>
      </c>
      <c r="D72" s="38">
        <f>+D73</f>
        <v>3683720</v>
      </c>
      <c r="E72" s="36">
        <f>+E73</f>
        <v>3683720</v>
      </c>
      <c r="F72" s="18">
        <f t="shared" ref="F72" si="9">+F73</f>
        <v>0</v>
      </c>
    </row>
    <row r="73" spans="1:6" ht="12.75" customHeight="1" x14ac:dyDescent="0.25">
      <c r="A73" s="7"/>
      <c r="B73" s="22">
        <v>27101</v>
      </c>
      <c r="C73" s="20" t="s">
        <v>48</v>
      </c>
      <c r="D73" s="45">
        <v>3683720</v>
      </c>
      <c r="E73" s="46">
        <v>3683720</v>
      </c>
      <c r="F73" s="23">
        <v>0</v>
      </c>
    </row>
    <row r="74" spans="1:6" ht="12.75" customHeight="1" x14ac:dyDescent="0.25">
      <c r="A74" s="7"/>
      <c r="B74" s="22"/>
      <c r="C74" s="20"/>
      <c r="D74" s="45"/>
      <c r="E74" s="46"/>
      <c r="F74" s="23"/>
    </row>
    <row r="75" spans="1:6" s="8" customFormat="1" ht="12.75" customHeight="1" x14ac:dyDescent="0.25">
      <c r="A75" s="7"/>
      <c r="B75" s="21">
        <v>3000</v>
      </c>
      <c r="C75" s="17" t="s">
        <v>49</v>
      </c>
      <c r="D75" s="38">
        <f>+D77+D88+D97+D112+D117+D126+D131+D137+D141</f>
        <v>1680243723</v>
      </c>
      <c r="E75" s="36">
        <f>+E77+E88+E97+E112+E117+E126+E131+E137+E141</f>
        <v>1627637516</v>
      </c>
      <c r="F75" s="18">
        <f>+F77+F88+F97+F112+F117+F126+F131+F137+F141</f>
        <v>104509555</v>
      </c>
    </row>
    <row r="76" spans="1:6" s="8" customFormat="1" ht="12.75" customHeight="1" x14ac:dyDescent="0.25">
      <c r="A76" s="5"/>
      <c r="B76" s="22"/>
      <c r="C76" s="20"/>
      <c r="D76" s="45"/>
      <c r="E76" s="46"/>
      <c r="F76" s="23"/>
    </row>
    <row r="77" spans="1:6" s="7" customFormat="1" ht="12.75" customHeight="1" x14ac:dyDescent="0.25">
      <c r="A77" s="6"/>
      <c r="B77" s="21">
        <v>3100</v>
      </c>
      <c r="C77" s="17" t="s">
        <v>50</v>
      </c>
      <c r="D77" s="38">
        <f>SUM(D78:D86)</f>
        <v>350451539</v>
      </c>
      <c r="E77" s="36">
        <f>SUM(E78:E86)</f>
        <v>362451539</v>
      </c>
      <c r="F77" s="18">
        <f>SUM(F78:F86)</f>
        <v>15175374</v>
      </c>
    </row>
    <row r="78" spans="1:6" s="7" customFormat="1" ht="12.75" customHeight="1" x14ac:dyDescent="0.25">
      <c r="A78" s="5"/>
      <c r="B78" s="22">
        <v>31101</v>
      </c>
      <c r="C78" s="20" t="s">
        <v>51</v>
      </c>
      <c r="D78" s="45">
        <v>15690876</v>
      </c>
      <c r="E78" s="46">
        <v>15690876</v>
      </c>
      <c r="F78" s="23">
        <v>2178825</v>
      </c>
    </row>
    <row r="79" spans="1:6" s="7" customFormat="1" ht="12.75" customHeight="1" x14ac:dyDescent="0.25">
      <c r="B79" s="22">
        <v>31301</v>
      </c>
      <c r="C79" s="20" t="s">
        <v>52</v>
      </c>
      <c r="D79" s="45">
        <v>2085882</v>
      </c>
      <c r="E79" s="46">
        <v>2085882</v>
      </c>
      <c r="F79" s="23">
        <v>479465</v>
      </c>
    </row>
    <row r="80" spans="1:6" s="2" customFormat="1" ht="12.75" customHeight="1" x14ac:dyDescent="0.25">
      <c r="A80" s="8"/>
      <c r="B80" s="22">
        <v>31401</v>
      </c>
      <c r="C80" s="20" t="s">
        <v>53</v>
      </c>
      <c r="D80" s="45">
        <v>3680426</v>
      </c>
      <c r="E80" s="46">
        <v>3680426</v>
      </c>
      <c r="F80" s="23">
        <v>242612</v>
      </c>
    </row>
    <row r="81" spans="1:6" s="8" customFormat="1" ht="12.75" customHeight="1" x14ac:dyDescent="0.25">
      <c r="B81" s="22">
        <v>31501</v>
      </c>
      <c r="C81" s="20" t="s">
        <v>54</v>
      </c>
      <c r="D81" s="45">
        <v>0</v>
      </c>
      <c r="E81" s="46">
        <v>0</v>
      </c>
      <c r="F81" s="23">
        <v>0</v>
      </c>
    </row>
    <row r="82" spans="1:6" ht="12.75" customHeight="1" x14ac:dyDescent="0.25">
      <c r="A82" s="8"/>
      <c r="B82" s="22">
        <v>31602</v>
      </c>
      <c r="C82" s="20" t="s">
        <v>55</v>
      </c>
      <c r="D82" s="45">
        <v>301673548</v>
      </c>
      <c r="E82" s="46">
        <v>238673548</v>
      </c>
      <c r="F82" s="23">
        <v>11870566</v>
      </c>
    </row>
    <row r="83" spans="1:6" s="8" customFormat="1" ht="12.75" customHeight="1" x14ac:dyDescent="0.25">
      <c r="B83" s="22">
        <v>31701</v>
      </c>
      <c r="C83" s="20" t="s">
        <v>56</v>
      </c>
      <c r="D83" s="45">
        <v>5603170</v>
      </c>
      <c r="E83" s="46">
        <v>5603170</v>
      </c>
      <c r="F83" s="23">
        <v>0</v>
      </c>
    </row>
    <row r="84" spans="1:6" s="7" customFormat="1" ht="12.75" customHeight="1" x14ac:dyDescent="0.25">
      <c r="B84" s="22">
        <v>31801</v>
      </c>
      <c r="C84" s="20" t="s">
        <v>57</v>
      </c>
      <c r="D84" s="45">
        <v>1822000</v>
      </c>
      <c r="E84" s="46">
        <v>1822000</v>
      </c>
      <c r="F84" s="23">
        <v>238101</v>
      </c>
    </row>
    <row r="85" spans="1:6" s="8" customFormat="1" ht="12.75" customHeight="1" x14ac:dyDescent="0.25">
      <c r="A85" s="7"/>
      <c r="B85" s="22">
        <v>31902</v>
      </c>
      <c r="C85" s="20" t="s">
        <v>58</v>
      </c>
      <c r="D85" s="45">
        <v>3532000</v>
      </c>
      <c r="E85" s="46">
        <v>3532000</v>
      </c>
      <c r="F85" s="23">
        <v>165805</v>
      </c>
    </row>
    <row r="86" spans="1:6" s="8" customFormat="1" ht="12.75" customHeight="1" x14ac:dyDescent="0.25">
      <c r="A86" s="7"/>
      <c r="B86" s="22">
        <v>31904</v>
      </c>
      <c r="C86" s="20" t="s">
        <v>137</v>
      </c>
      <c r="D86" s="45">
        <v>16363637</v>
      </c>
      <c r="E86" s="46">
        <v>91363637</v>
      </c>
      <c r="F86" s="23">
        <v>0</v>
      </c>
    </row>
    <row r="87" spans="1:6" s="8" customFormat="1" ht="12.75" customHeight="1" x14ac:dyDescent="0.25">
      <c r="B87" s="24"/>
      <c r="C87" s="25"/>
      <c r="D87" s="45"/>
      <c r="E87" s="46"/>
      <c r="F87" s="23"/>
    </row>
    <row r="88" spans="1:6" ht="12.75" customHeight="1" x14ac:dyDescent="0.25">
      <c r="A88" s="8"/>
      <c r="B88" s="21">
        <v>3200</v>
      </c>
      <c r="C88" s="17" t="s">
        <v>59</v>
      </c>
      <c r="D88" s="38">
        <f t="shared" ref="D88:F88" si="10">SUM(D89:D95)</f>
        <v>285176299</v>
      </c>
      <c r="E88" s="36">
        <f t="shared" si="10"/>
        <v>285176299</v>
      </c>
      <c r="F88" s="18">
        <f t="shared" si="10"/>
        <v>10547516</v>
      </c>
    </row>
    <row r="89" spans="1:6" s="7" customFormat="1" ht="12.75" customHeight="1" x14ac:dyDescent="0.25">
      <c r="A89" s="8"/>
      <c r="B89" s="22">
        <v>32201</v>
      </c>
      <c r="C89" s="20" t="s">
        <v>60</v>
      </c>
      <c r="D89" s="45">
        <v>23161574</v>
      </c>
      <c r="E89" s="46">
        <v>23161574</v>
      </c>
      <c r="F89" s="23">
        <v>3377775</v>
      </c>
    </row>
    <row r="90" spans="1:6" ht="12.75" customHeight="1" x14ac:dyDescent="0.25">
      <c r="B90" s="22">
        <v>32301</v>
      </c>
      <c r="C90" s="20" t="s">
        <v>61</v>
      </c>
      <c r="D90" s="45">
        <v>37574152</v>
      </c>
      <c r="E90" s="46">
        <v>37574152</v>
      </c>
      <c r="F90" s="23">
        <v>3387972</v>
      </c>
    </row>
    <row r="91" spans="1:6" s="8" customFormat="1" ht="12.75" customHeight="1" x14ac:dyDescent="0.25">
      <c r="B91" s="22">
        <v>32302</v>
      </c>
      <c r="C91" s="20" t="s">
        <v>62</v>
      </c>
      <c r="D91" s="45">
        <v>63400</v>
      </c>
      <c r="E91" s="46">
        <v>63400</v>
      </c>
      <c r="F91" s="23">
        <v>0</v>
      </c>
    </row>
    <row r="92" spans="1:6" s="8" customFormat="1" ht="12.75" customHeight="1" x14ac:dyDescent="0.25">
      <c r="B92" s="22">
        <v>32503</v>
      </c>
      <c r="C92" s="20" t="s">
        <v>63</v>
      </c>
      <c r="D92" s="45">
        <v>1722500</v>
      </c>
      <c r="E92" s="46">
        <v>1722500</v>
      </c>
      <c r="F92" s="23">
        <v>154245</v>
      </c>
    </row>
    <row r="93" spans="1:6" s="8" customFormat="1" ht="12.75" customHeight="1" x14ac:dyDescent="0.25">
      <c r="A93" s="6"/>
      <c r="B93" s="22">
        <v>32505</v>
      </c>
      <c r="C93" s="20" t="s">
        <v>64</v>
      </c>
      <c r="D93" s="45">
        <v>50000000</v>
      </c>
      <c r="E93" s="46">
        <v>50000000</v>
      </c>
      <c r="F93" s="23">
        <v>3623219</v>
      </c>
    </row>
    <row r="94" spans="1:6" s="8" customFormat="1" ht="12.75" customHeight="1" x14ac:dyDescent="0.25">
      <c r="B94" s="22">
        <v>32601</v>
      </c>
      <c r="C94" s="20" t="s">
        <v>65</v>
      </c>
      <c r="D94" s="45">
        <v>68000</v>
      </c>
      <c r="E94" s="46">
        <v>68000</v>
      </c>
      <c r="F94" s="23">
        <v>4305</v>
      </c>
    </row>
    <row r="95" spans="1:6" s="8" customFormat="1" ht="12.75" customHeight="1" x14ac:dyDescent="0.25">
      <c r="B95" s="30">
        <v>32701</v>
      </c>
      <c r="C95" s="31" t="s">
        <v>66</v>
      </c>
      <c r="D95" s="47">
        <v>172586673</v>
      </c>
      <c r="E95" s="48">
        <v>172586673</v>
      </c>
      <c r="F95" s="32">
        <v>0</v>
      </c>
    </row>
    <row r="96" spans="1:6" s="8" customFormat="1" ht="12.75" customHeight="1" x14ac:dyDescent="0.25">
      <c r="A96" s="6"/>
      <c r="B96" s="24"/>
      <c r="C96" s="25"/>
      <c r="D96" s="45"/>
      <c r="E96" s="46"/>
      <c r="F96" s="23"/>
    </row>
    <row r="97" spans="2:6" s="8" customFormat="1" ht="12.75" customHeight="1" x14ac:dyDescent="0.25">
      <c r="B97" s="21">
        <v>3300</v>
      </c>
      <c r="C97" s="17" t="s">
        <v>67</v>
      </c>
      <c r="D97" s="38">
        <f>SUM(D98:D110)</f>
        <v>313932175</v>
      </c>
      <c r="E97" s="36">
        <f>SUM(E98:E110)</f>
        <v>301932175</v>
      </c>
      <c r="F97" s="18">
        <f>SUM(F98:F110)</f>
        <v>34167399</v>
      </c>
    </row>
    <row r="98" spans="2:6" s="8" customFormat="1" ht="12.75" customHeight="1" x14ac:dyDescent="0.25">
      <c r="B98" s="22">
        <v>33104</v>
      </c>
      <c r="C98" s="20" t="s">
        <v>68</v>
      </c>
      <c r="D98" s="45">
        <v>133433482</v>
      </c>
      <c r="E98" s="46">
        <v>133433482</v>
      </c>
      <c r="F98" s="23">
        <v>27580862</v>
      </c>
    </row>
    <row r="99" spans="2:6" s="8" customFormat="1" ht="12.75" customHeight="1" x14ac:dyDescent="0.25">
      <c r="B99" s="22">
        <v>33105</v>
      </c>
      <c r="C99" s="20" t="s">
        <v>69</v>
      </c>
      <c r="D99" s="45">
        <v>2261175</v>
      </c>
      <c r="E99" s="46">
        <v>2261175</v>
      </c>
      <c r="F99" s="23">
        <v>0</v>
      </c>
    </row>
    <row r="100" spans="2:6" s="8" customFormat="1" ht="12.75" customHeight="1" x14ac:dyDescent="0.25">
      <c r="B100" s="22">
        <v>33301</v>
      </c>
      <c r="C100" s="20" t="s">
        <v>70</v>
      </c>
      <c r="D100" s="45">
        <v>14954109</v>
      </c>
      <c r="E100" s="46">
        <v>6454109</v>
      </c>
      <c r="F100" s="23">
        <v>361708</v>
      </c>
    </row>
    <row r="101" spans="2:6" s="8" customFormat="1" ht="12.75" customHeight="1" x14ac:dyDescent="0.25">
      <c r="B101" s="22">
        <v>33303</v>
      </c>
      <c r="C101" s="20" t="s">
        <v>132</v>
      </c>
      <c r="D101" s="45">
        <v>300000</v>
      </c>
      <c r="E101" s="46">
        <v>300000</v>
      </c>
      <c r="F101" s="23">
        <v>0</v>
      </c>
    </row>
    <row r="102" spans="2:6" s="8" customFormat="1" ht="12.75" customHeight="1" x14ac:dyDescent="0.25">
      <c r="B102" s="22">
        <v>33401</v>
      </c>
      <c r="C102" s="20" t="s">
        <v>71</v>
      </c>
      <c r="D102" s="45">
        <v>26080631</v>
      </c>
      <c r="E102" s="46">
        <v>26080631</v>
      </c>
      <c r="F102" s="23">
        <v>0</v>
      </c>
    </row>
    <row r="103" spans="2:6" s="8" customFormat="1" ht="12.75" customHeight="1" x14ac:dyDescent="0.25">
      <c r="B103" s="22">
        <v>33501</v>
      </c>
      <c r="C103" s="20" t="s">
        <v>133</v>
      </c>
      <c r="D103" s="45">
        <v>0</v>
      </c>
      <c r="E103" s="46">
        <v>0</v>
      </c>
      <c r="F103" s="23">
        <v>0</v>
      </c>
    </row>
    <row r="104" spans="2:6" s="8" customFormat="1" ht="12.75" customHeight="1" x14ac:dyDescent="0.25">
      <c r="B104" s="22">
        <v>33601</v>
      </c>
      <c r="C104" s="20" t="s">
        <v>124</v>
      </c>
      <c r="D104" s="45">
        <v>1000000</v>
      </c>
      <c r="E104" s="46">
        <v>1000000</v>
      </c>
      <c r="F104" s="23">
        <v>0</v>
      </c>
    </row>
    <row r="105" spans="2:6" s="8" customFormat="1" ht="12.75" customHeight="1" x14ac:dyDescent="0.25">
      <c r="B105" s="22">
        <v>33602</v>
      </c>
      <c r="C105" s="20" t="s">
        <v>72</v>
      </c>
      <c r="D105" s="45">
        <v>19753948</v>
      </c>
      <c r="E105" s="46">
        <v>19753948</v>
      </c>
      <c r="F105" s="23">
        <v>312982</v>
      </c>
    </row>
    <row r="106" spans="2:6" s="8" customFormat="1" ht="12.75" customHeight="1" x14ac:dyDescent="0.25">
      <c r="B106" s="22">
        <v>33604</v>
      </c>
      <c r="C106" s="20" t="s">
        <v>73</v>
      </c>
      <c r="D106" s="45">
        <v>8225169</v>
      </c>
      <c r="E106" s="46">
        <v>8225169</v>
      </c>
      <c r="F106" s="23">
        <v>0</v>
      </c>
    </row>
    <row r="107" spans="2:6" s="8" customFormat="1" ht="12.75" customHeight="1" x14ac:dyDescent="0.25">
      <c r="B107" s="22">
        <v>33605</v>
      </c>
      <c r="C107" s="20" t="s">
        <v>74</v>
      </c>
      <c r="D107" s="45">
        <v>17604074</v>
      </c>
      <c r="E107" s="46">
        <v>17604074</v>
      </c>
      <c r="F107" s="23">
        <v>233000</v>
      </c>
    </row>
    <row r="108" spans="2:6" s="8" customFormat="1" ht="12.75" customHeight="1" x14ac:dyDescent="0.25">
      <c r="B108" s="22">
        <v>33801</v>
      </c>
      <c r="C108" s="20" t="s">
        <v>75</v>
      </c>
      <c r="D108" s="45">
        <v>30534000</v>
      </c>
      <c r="E108" s="46">
        <v>30534000</v>
      </c>
      <c r="F108" s="23">
        <v>4614417</v>
      </c>
    </row>
    <row r="109" spans="2:6" s="8" customFormat="1" ht="12.75" customHeight="1" x14ac:dyDescent="0.25">
      <c r="B109" s="22">
        <v>33901</v>
      </c>
      <c r="C109" s="20" t="s">
        <v>76</v>
      </c>
      <c r="D109" s="45">
        <v>59498087</v>
      </c>
      <c r="E109" s="46">
        <v>55998087</v>
      </c>
      <c r="F109" s="23">
        <v>1064430</v>
      </c>
    </row>
    <row r="110" spans="2:6" s="8" customFormat="1" ht="12.75" customHeight="1" x14ac:dyDescent="0.25">
      <c r="B110" s="22">
        <v>33903</v>
      </c>
      <c r="C110" s="20" t="s">
        <v>114</v>
      </c>
      <c r="D110" s="45">
        <v>287500</v>
      </c>
      <c r="E110" s="46">
        <v>287500</v>
      </c>
      <c r="F110" s="23">
        <v>0</v>
      </c>
    </row>
    <row r="111" spans="2:6" s="8" customFormat="1" ht="12.75" customHeight="1" x14ac:dyDescent="0.25">
      <c r="B111" s="22"/>
      <c r="C111" s="20"/>
      <c r="D111" s="45"/>
      <c r="E111" s="46"/>
      <c r="F111" s="23"/>
    </row>
    <row r="112" spans="2:6" s="8" customFormat="1" ht="12.75" customHeight="1" x14ac:dyDescent="0.25">
      <c r="B112" s="21">
        <v>3400</v>
      </c>
      <c r="C112" s="17" t="s">
        <v>77</v>
      </c>
      <c r="D112" s="38">
        <f>SUM(D113:D115)</f>
        <v>45680896</v>
      </c>
      <c r="E112" s="36">
        <f>SUM(E113:E115)</f>
        <v>45680896</v>
      </c>
      <c r="F112" s="18">
        <f t="shared" ref="F112" si="11">SUM(F113:F115)</f>
        <v>8229180</v>
      </c>
    </row>
    <row r="113" spans="1:6" s="8" customFormat="1" ht="12.75" customHeight="1" x14ac:dyDescent="0.25">
      <c r="B113" s="22">
        <v>34101</v>
      </c>
      <c r="C113" s="20" t="s">
        <v>78</v>
      </c>
      <c r="D113" s="45">
        <v>41277092</v>
      </c>
      <c r="E113" s="46">
        <v>41277092</v>
      </c>
      <c r="F113" s="23">
        <v>6108286</v>
      </c>
    </row>
    <row r="114" spans="1:6" s="8" customFormat="1" ht="12.75" customHeight="1" x14ac:dyDescent="0.25">
      <c r="A114" s="6"/>
      <c r="B114" s="22">
        <v>34501</v>
      </c>
      <c r="C114" s="20" t="s">
        <v>79</v>
      </c>
      <c r="D114" s="45">
        <v>2695800</v>
      </c>
      <c r="E114" s="46">
        <v>2695800</v>
      </c>
      <c r="F114" s="23">
        <v>2101894</v>
      </c>
    </row>
    <row r="115" spans="1:6" s="8" customFormat="1" ht="12.75" customHeight="1" x14ac:dyDescent="0.25">
      <c r="A115" s="6"/>
      <c r="B115" s="22">
        <v>34701</v>
      </c>
      <c r="C115" s="20" t="s">
        <v>80</v>
      </c>
      <c r="D115" s="45">
        <v>1708004</v>
      </c>
      <c r="E115" s="46">
        <v>1708004</v>
      </c>
      <c r="F115" s="23">
        <v>19000</v>
      </c>
    </row>
    <row r="116" spans="1:6" s="8" customFormat="1" ht="12.75" customHeight="1" x14ac:dyDescent="0.25">
      <c r="A116" s="7"/>
      <c r="B116" s="22"/>
      <c r="C116" s="20"/>
      <c r="D116" s="45"/>
      <c r="E116" s="46"/>
      <c r="F116" s="23"/>
    </row>
    <row r="117" spans="1:6" s="8" customFormat="1" ht="12.75" customHeight="1" x14ac:dyDescent="0.25">
      <c r="B117" s="21">
        <v>3500</v>
      </c>
      <c r="C117" s="17" t="s">
        <v>81</v>
      </c>
      <c r="D117" s="38">
        <f>SUM(D118:D124)</f>
        <v>64146962</v>
      </c>
      <c r="E117" s="36">
        <f t="shared" ref="E117:F117" si="12">SUM(E118:E124)</f>
        <v>64146962</v>
      </c>
      <c r="F117" s="18">
        <f t="shared" si="12"/>
        <v>9262704</v>
      </c>
    </row>
    <row r="118" spans="1:6" s="8" customFormat="1" ht="12.75" customHeight="1" x14ac:dyDescent="0.25">
      <c r="B118" s="22">
        <v>35101</v>
      </c>
      <c r="C118" s="20" t="s">
        <v>82</v>
      </c>
      <c r="D118" s="45">
        <v>39155049</v>
      </c>
      <c r="E118" s="46">
        <v>39155049</v>
      </c>
      <c r="F118" s="23">
        <v>4430158</v>
      </c>
    </row>
    <row r="119" spans="1:6" s="8" customFormat="1" ht="12.75" customHeight="1" x14ac:dyDescent="0.25">
      <c r="A119" s="6"/>
      <c r="B119" s="26">
        <v>35201</v>
      </c>
      <c r="C119" s="20" t="s">
        <v>83</v>
      </c>
      <c r="D119" s="45">
        <v>508460</v>
      </c>
      <c r="E119" s="46">
        <v>508460</v>
      </c>
      <c r="F119" s="23">
        <v>1410</v>
      </c>
    </row>
    <row r="120" spans="1:6" s="8" customFormat="1" ht="12.75" customHeight="1" x14ac:dyDescent="0.25">
      <c r="A120" s="7"/>
      <c r="B120" s="26">
        <v>35301</v>
      </c>
      <c r="C120" s="20" t="s">
        <v>84</v>
      </c>
      <c r="D120" s="45">
        <v>687341</v>
      </c>
      <c r="E120" s="46">
        <v>687341</v>
      </c>
      <c r="F120" s="23">
        <v>108287</v>
      </c>
    </row>
    <row r="121" spans="1:6" s="8" customFormat="1" ht="12.75" customHeight="1" x14ac:dyDescent="0.25">
      <c r="B121" s="26">
        <v>35501</v>
      </c>
      <c r="C121" s="20" t="s">
        <v>85</v>
      </c>
      <c r="D121" s="45">
        <v>92820</v>
      </c>
      <c r="E121" s="46">
        <v>92820</v>
      </c>
      <c r="F121" s="23">
        <v>0</v>
      </c>
    </row>
    <row r="122" spans="1:6" s="8" customFormat="1" ht="12.75" customHeight="1" x14ac:dyDescent="0.25">
      <c r="B122" s="26">
        <v>35701</v>
      </c>
      <c r="C122" s="20" t="s">
        <v>86</v>
      </c>
      <c r="D122" s="45">
        <v>241340</v>
      </c>
      <c r="E122" s="46">
        <v>241340</v>
      </c>
      <c r="F122" s="23">
        <v>0</v>
      </c>
    </row>
    <row r="123" spans="1:6" s="8" customFormat="1" ht="12.75" customHeight="1" x14ac:dyDescent="0.25">
      <c r="A123" s="6"/>
      <c r="B123" s="26">
        <v>35801</v>
      </c>
      <c r="C123" s="20" t="s">
        <v>87</v>
      </c>
      <c r="D123" s="45">
        <v>23161952</v>
      </c>
      <c r="E123" s="46">
        <v>23161952</v>
      </c>
      <c r="F123" s="23">
        <v>4722849</v>
      </c>
    </row>
    <row r="124" spans="1:6" s="8" customFormat="1" ht="12.75" customHeight="1" x14ac:dyDescent="0.25">
      <c r="A124" s="6"/>
      <c r="B124" s="26">
        <v>35901</v>
      </c>
      <c r="C124" s="20" t="s">
        <v>129</v>
      </c>
      <c r="D124" s="45">
        <v>300000</v>
      </c>
      <c r="E124" s="46">
        <v>300000</v>
      </c>
      <c r="F124" s="23">
        <v>0</v>
      </c>
    </row>
    <row r="125" spans="1:6" s="7" customFormat="1" ht="12.75" customHeight="1" x14ac:dyDescent="0.25">
      <c r="A125" s="8"/>
      <c r="B125" s="22"/>
      <c r="C125" s="20"/>
      <c r="D125" s="45"/>
      <c r="E125" s="46"/>
      <c r="F125" s="23"/>
    </row>
    <row r="126" spans="1:6" s="8" customFormat="1" ht="12.75" customHeight="1" x14ac:dyDescent="0.25">
      <c r="B126" s="27">
        <v>3600</v>
      </c>
      <c r="C126" s="28" t="s">
        <v>88</v>
      </c>
      <c r="D126" s="38">
        <f>SUM(D127:D129)</f>
        <v>36070000</v>
      </c>
      <c r="E126" s="36">
        <f t="shared" ref="E126:F126" si="13">SUM(E127:E129)</f>
        <v>36070000</v>
      </c>
      <c r="F126" s="18">
        <f t="shared" si="13"/>
        <v>32000</v>
      </c>
    </row>
    <row r="127" spans="1:6" s="8" customFormat="1" ht="12.75" customHeight="1" x14ac:dyDescent="0.25">
      <c r="B127" s="22">
        <v>36101</v>
      </c>
      <c r="C127" s="20" t="s">
        <v>130</v>
      </c>
      <c r="D127" s="45">
        <v>0</v>
      </c>
      <c r="E127" s="46">
        <v>0</v>
      </c>
      <c r="F127" s="23">
        <v>0</v>
      </c>
    </row>
    <row r="128" spans="1:6" s="8" customFormat="1" ht="12.75" customHeight="1" x14ac:dyDescent="0.25">
      <c r="A128" s="7"/>
      <c r="B128" s="22">
        <v>36201</v>
      </c>
      <c r="C128" s="20" t="s">
        <v>89</v>
      </c>
      <c r="D128" s="45">
        <v>35070000</v>
      </c>
      <c r="E128" s="46">
        <v>35070000</v>
      </c>
      <c r="F128" s="23">
        <v>0</v>
      </c>
    </row>
    <row r="129" spans="1:6" s="7" customFormat="1" ht="12.75" customHeight="1" x14ac:dyDescent="0.25">
      <c r="A129" s="8"/>
      <c r="B129" s="22">
        <v>36901</v>
      </c>
      <c r="C129" s="20" t="s">
        <v>90</v>
      </c>
      <c r="D129" s="45">
        <v>1000000</v>
      </c>
      <c r="E129" s="46">
        <v>1000000</v>
      </c>
      <c r="F129" s="23">
        <v>32000</v>
      </c>
    </row>
    <row r="130" spans="1:6" s="7" customFormat="1" ht="12.75" customHeight="1" x14ac:dyDescent="0.25">
      <c r="A130" s="9"/>
      <c r="B130" s="22"/>
      <c r="C130" s="20"/>
      <c r="D130" s="38"/>
      <c r="E130" s="36"/>
      <c r="F130" s="23"/>
    </row>
    <row r="131" spans="1:6" ht="12.75" customHeight="1" x14ac:dyDescent="0.25">
      <c r="A131" s="8"/>
      <c r="B131" s="29">
        <v>3700</v>
      </c>
      <c r="C131" s="17" t="s">
        <v>91</v>
      </c>
      <c r="D131" s="38">
        <f>SUM(D132:D135)</f>
        <v>40041716</v>
      </c>
      <c r="E131" s="36">
        <f t="shared" ref="E131:F131" si="14">SUM(E132:E135)</f>
        <v>40041716</v>
      </c>
      <c r="F131" s="18">
        <f t="shared" si="14"/>
        <v>5190186</v>
      </c>
    </row>
    <row r="132" spans="1:6" s="7" customFormat="1" ht="12.75" customHeight="1" x14ac:dyDescent="0.25">
      <c r="A132" s="6"/>
      <c r="B132" s="26">
        <v>37104</v>
      </c>
      <c r="C132" s="20" t="s">
        <v>92</v>
      </c>
      <c r="D132" s="45">
        <v>8253750</v>
      </c>
      <c r="E132" s="46">
        <v>8253750</v>
      </c>
      <c r="F132" s="23">
        <v>535311</v>
      </c>
    </row>
    <row r="133" spans="1:6" ht="12.75" customHeight="1" x14ac:dyDescent="0.25">
      <c r="A133" s="7"/>
      <c r="B133" s="26">
        <v>37106</v>
      </c>
      <c r="C133" s="20" t="s">
        <v>93</v>
      </c>
      <c r="D133" s="45">
        <v>1171500</v>
      </c>
      <c r="E133" s="46">
        <v>1171500</v>
      </c>
      <c r="F133" s="23">
        <v>0</v>
      </c>
    </row>
    <row r="134" spans="1:6" ht="12.75" customHeight="1" x14ac:dyDescent="0.25">
      <c r="A134" s="7"/>
      <c r="B134" s="22">
        <v>37504</v>
      </c>
      <c r="C134" s="20" t="s">
        <v>94</v>
      </c>
      <c r="D134" s="45">
        <v>28716466</v>
      </c>
      <c r="E134" s="46">
        <v>28716466</v>
      </c>
      <c r="F134" s="23">
        <v>4654875</v>
      </c>
    </row>
    <row r="135" spans="1:6" ht="12.75" customHeight="1" x14ac:dyDescent="0.25">
      <c r="A135" s="7"/>
      <c r="B135" s="22">
        <v>37602</v>
      </c>
      <c r="C135" s="20" t="s">
        <v>125</v>
      </c>
      <c r="D135" s="45">
        <v>1900000</v>
      </c>
      <c r="E135" s="46">
        <v>1900000</v>
      </c>
      <c r="F135" s="23">
        <v>0</v>
      </c>
    </row>
    <row r="136" spans="1:6" s="8" customFormat="1" ht="12.75" customHeight="1" x14ac:dyDescent="0.25">
      <c r="B136" s="26"/>
      <c r="C136" s="20"/>
      <c r="D136" s="45"/>
      <c r="E136" s="46"/>
      <c r="F136" s="23"/>
    </row>
    <row r="137" spans="1:6" s="7" customFormat="1" ht="12.75" customHeight="1" x14ac:dyDescent="0.25">
      <c r="A137" s="8"/>
      <c r="B137" s="21">
        <v>3800</v>
      </c>
      <c r="C137" s="17" t="s">
        <v>95</v>
      </c>
      <c r="D137" s="38">
        <f>D138+D139</f>
        <v>0</v>
      </c>
      <c r="E137" s="36">
        <f t="shared" ref="E137:F137" si="15">E138+E139</f>
        <v>46400</v>
      </c>
      <c r="F137" s="18">
        <f t="shared" si="15"/>
        <v>40000</v>
      </c>
    </row>
    <row r="138" spans="1:6" s="7" customFormat="1" ht="12.75" customHeight="1" x14ac:dyDescent="0.25">
      <c r="A138" s="8"/>
      <c r="B138" s="22">
        <v>38301</v>
      </c>
      <c r="C138" s="20" t="s">
        <v>138</v>
      </c>
      <c r="D138" s="45">
        <v>0</v>
      </c>
      <c r="E138" s="46">
        <v>46400</v>
      </c>
      <c r="F138" s="23">
        <v>40000</v>
      </c>
    </row>
    <row r="139" spans="1:6" s="7" customFormat="1" ht="12.75" customHeight="1" x14ac:dyDescent="0.25">
      <c r="A139" s="8"/>
      <c r="B139" s="22">
        <v>38401</v>
      </c>
      <c r="C139" s="20" t="s">
        <v>135</v>
      </c>
      <c r="D139" s="45">
        <v>0</v>
      </c>
      <c r="E139" s="46">
        <v>0</v>
      </c>
      <c r="F139" s="23">
        <v>0</v>
      </c>
    </row>
    <row r="140" spans="1:6" s="7" customFormat="1" ht="12.75" customHeight="1" x14ac:dyDescent="0.25">
      <c r="A140" s="6"/>
      <c r="B140" s="26"/>
      <c r="C140" s="20"/>
      <c r="D140" s="45"/>
      <c r="E140" s="46"/>
      <c r="F140" s="23"/>
    </row>
    <row r="141" spans="1:6" s="7" customFormat="1" ht="12.75" customHeight="1" x14ac:dyDescent="0.25">
      <c r="B141" s="21">
        <v>3900</v>
      </c>
      <c r="C141" s="17" t="s">
        <v>96</v>
      </c>
      <c r="D141" s="38">
        <f>SUM(D142:D146)</f>
        <v>544744136</v>
      </c>
      <c r="E141" s="36">
        <f>SUM(E142:E146)</f>
        <v>492091529</v>
      </c>
      <c r="F141" s="18">
        <f>SUM(F142:F146)</f>
        <v>21865196</v>
      </c>
    </row>
    <row r="142" spans="1:6" s="8" customFormat="1" ht="12.75" customHeight="1" x14ac:dyDescent="0.25">
      <c r="B142" s="22">
        <v>39202</v>
      </c>
      <c r="C142" s="20" t="s">
        <v>97</v>
      </c>
      <c r="D142" s="45">
        <v>509042636</v>
      </c>
      <c r="E142" s="46">
        <v>456390029</v>
      </c>
      <c r="F142" s="23">
        <v>14675440</v>
      </c>
    </row>
    <row r="143" spans="1:6" s="8" customFormat="1" ht="12.75" customHeight="1" x14ac:dyDescent="0.25">
      <c r="B143" s="22">
        <v>39401</v>
      </c>
      <c r="C143" s="20" t="s">
        <v>128</v>
      </c>
      <c r="D143" s="45">
        <v>9600000</v>
      </c>
      <c r="E143" s="46">
        <v>9600000</v>
      </c>
      <c r="F143" s="23">
        <v>0</v>
      </c>
    </row>
    <row r="144" spans="1:6" s="8" customFormat="1" ht="12.75" customHeight="1" x14ac:dyDescent="0.25">
      <c r="B144" s="22">
        <v>39602</v>
      </c>
      <c r="C144" s="20" t="s">
        <v>136</v>
      </c>
      <c r="D144" s="45">
        <v>0</v>
      </c>
      <c r="E144" s="46">
        <v>0</v>
      </c>
      <c r="F144" s="23">
        <v>0</v>
      </c>
    </row>
    <row r="145" spans="1:6" s="8" customFormat="1" ht="12.75" customHeight="1" x14ac:dyDescent="0.25">
      <c r="B145" s="22">
        <v>39801</v>
      </c>
      <c r="C145" s="20" t="s">
        <v>98</v>
      </c>
      <c r="D145" s="45">
        <v>24601500</v>
      </c>
      <c r="E145" s="46">
        <v>24601500</v>
      </c>
      <c r="F145" s="23">
        <v>7039756</v>
      </c>
    </row>
    <row r="146" spans="1:6" s="8" customFormat="1" ht="12.75" customHeight="1" x14ac:dyDescent="0.25">
      <c r="B146" s="30">
        <v>39904</v>
      </c>
      <c r="C146" s="31" t="s">
        <v>99</v>
      </c>
      <c r="D146" s="47">
        <v>1500000</v>
      </c>
      <c r="E146" s="48">
        <v>1500000</v>
      </c>
      <c r="F146" s="32">
        <v>150000</v>
      </c>
    </row>
    <row r="147" spans="1:6" s="8" customFormat="1" ht="12.75" customHeight="1" x14ac:dyDescent="0.25">
      <c r="B147" s="42"/>
      <c r="C147" s="43"/>
      <c r="D147" s="49"/>
      <c r="E147" s="50"/>
      <c r="F147" s="15"/>
    </row>
    <row r="148" spans="1:6" ht="12.75" customHeight="1" x14ac:dyDescent="0.25">
      <c r="B148" s="21" t="s">
        <v>100</v>
      </c>
      <c r="C148" s="33"/>
      <c r="D148" s="38">
        <f>+D150+D171</f>
        <v>30000000</v>
      </c>
      <c r="E148" s="36">
        <f>+E150+E171</f>
        <v>82606207</v>
      </c>
      <c r="F148" s="18">
        <f>+F150+F171</f>
        <v>7885309</v>
      </c>
    </row>
    <row r="149" spans="1:6" ht="12.75" customHeight="1" x14ac:dyDescent="0.25">
      <c r="B149" s="22"/>
      <c r="C149" s="33"/>
      <c r="D149" s="45"/>
      <c r="E149" s="46"/>
      <c r="F149" s="23"/>
    </row>
    <row r="150" spans="1:6" ht="12.75" customHeight="1" x14ac:dyDescent="0.25">
      <c r="B150" s="21">
        <v>5000</v>
      </c>
      <c r="C150" s="34" t="s">
        <v>101</v>
      </c>
      <c r="D150" s="38">
        <f>+D152+D157+D161+D165</f>
        <v>0</v>
      </c>
      <c r="E150" s="36">
        <f>+E152+E157+E161+E165</f>
        <v>19031160</v>
      </c>
      <c r="F150" s="18">
        <f>+F152+F157+F161+F165</f>
        <v>0</v>
      </c>
    </row>
    <row r="151" spans="1:6" ht="12.75" customHeight="1" x14ac:dyDescent="0.25">
      <c r="B151" s="22"/>
      <c r="C151" s="33"/>
      <c r="D151" s="45"/>
      <c r="E151" s="46"/>
      <c r="F151" s="23"/>
    </row>
    <row r="152" spans="1:6" ht="12.75" customHeight="1" x14ac:dyDescent="0.25">
      <c r="B152" s="21">
        <v>5100</v>
      </c>
      <c r="C152" s="34" t="s">
        <v>102</v>
      </c>
      <c r="D152" s="38">
        <f>SUM(D153:D155)</f>
        <v>0</v>
      </c>
      <c r="E152" s="36">
        <f>SUM(E153:E155)</f>
        <v>16484198</v>
      </c>
      <c r="F152" s="18">
        <f t="shared" ref="F152" si="16">SUM(F153:F155)</f>
        <v>0</v>
      </c>
    </row>
    <row r="153" spans="1:6" s="7" customFormat="1" ht="12.75" customHeight="1" x14ac:dyDescent="0.25">
      <c r="A153" s="6"/>
      <c r="B153" s="22">
        <v>51101</v>
      </c>
      <c r="C153" s="33" t="s">
        <v>103</v>
      </c>
      <c r="D153" s="45">
        <v>0</v>
      </c>
      <c r="E153" s="46">
        <v>6695810</v>
      </c>
      <c r="F153" s="23">
        <v>0</v>
      </c>
    </row>
    <row r="154" spans="1:6" s="7" customFormat="1" ht="12.75" customHeight="1" x14ac:dyDescent="0.25">
      <c r="A154" s="6"/>
      <c r="B154" s="22">
        <v>51501</v>
      </c>
      <c r="C154" s="33" t="s">
        <v>116</v>
      </c>
      <c r="D154" s="45">
        <v>0</v>
      </c>
      <c r="E154" s="46">
        <v>0</v>
      </c>
      <c r="F154" s="23">
        <v>0</v>
      </c>
    </row>
    <row r="155" spans="1:6" s="7" customFormat="1" ht="12.75" customHeight="1" x14ac:dyDescent="0.25">
      <c r="A155" s="5"/>
      <c r="B155" s="22">
        <v>51901</v>
      </c>
      <c r="C155" s="33" t="s">
        <v>104</v>
      </c>
      <c r="D155" s="45">
        <v>0</v>
      </c>
      <c r="E155" s="46">
        <v>9788388</v>
      </c>
      <c r="F155" s="23">
        <v>0</v>
      </c>
    </row>
    <row r="156" spans="1:6" s="8" customFormat="1" ht="12.75" customHeight="1" x14ac:dyDescent="0.25">
      <c r="A156" s="6"/>
      <c r="B156" s="22"/>
      <c r="C156" s="33"/>
      <c r="D156" s="38"/>
      <c r="E156" s="36"/>
      <c r="F156" s="18"/>
    </row>
    <row r="157" spans="1:6" ht="12.75" customHeight="1" x14ac:dyDescent="0.25">
      <c r="A157" s="5"/>
      <c r="B157" s="21">
        <v>5200</v>
      </c>
      <c r="C157" s="34" t="s">
        <v>105</v>
      </c>
      <c r="D157" s="38">
        <f t="shared" ref="D157:F157" si="17">SUM(D158:D159)</f>
        <v>0</v>
      </c>
      <c r="E157" s="36">
        <f>SUM(E158:E159)</f>
        <v>142969</v>
      </c>
      <c r="F157" s="18">
        <f t="shared" si="17"/>
        <v>0</v>
      </c>
    </row>
    <row r="158" spans="1:6" ht="12.75" customHeight="1" x14ac:dyDescent="0.25">
      <c r="A158" s="7"/>
      <c r="B158" s="22">
        <v>52101</v>
      </c>
      <c r="C158" s="33" t="s">
        <v>106</v>
      </c>
      <c r="D158" s="45">
        <v>0</v>
      </c>
      <c r="E158" s="46">
        <v>129060</v>
      </c>
      <c r="F158" s="23">
        <v>0</v>
      </c>
    </row>
    <row r="159" spans="1:6" s="7" customFormat="1" ht="12.75" customHeight="1" x14ac:dyDescent="0.25">
      <c r="A159" s="8"/>
      <c r="B159" s="22">
        <v>52301</v>
      </c>
      <c r="C159" s="33" t="s">
        <v>107</v>
      </c>
      <c r="D159" s="45">
        <v>0</v>
      </c>
      <c r="E159" s="46">
        <v>13909</v>
      </c>
      <c r="F159" s="23">
        <v>0</v>
      </c>
    </row>
    <row r="160" spans="1:6" ht="12.75" customHeight="1" x14ac:dyDescent="0.25">
      <c r="A160" s="2"/>
      <c r="B160" s="22"/>
      <c r="C160" s="33"/>
      <c r="D160" s="45"/>
      <c r="E160" s="46"/>
      <c r="F160" s="23"/>
    </row>
    <row r="161" spans="1:6" ht="12.75" customHeight="1" x14ac:dyDescent="0.25">
      <c r="B161" s="21">
        <v>5300</v>
      </c>
      <c r="C161" s="34" t="s">
        <v>117</v>
      </c>
      <c r="D161" s="38">
        <f>SUM(D162:D163)</f>
        <v>0</v>
      </c>
      <c r="E161" s="36">
        <f>SUM(E162:E163)</f>
        <v>276476</v>
      </c>
      <c r="F161" s="18">
        <f>SUM(F162:F163)</f>
        <v>0</v>
      </c>
    </row>
    <row r="162" spans="1:6" ht="12.75" customHeight="1" x14ac:dyDescent="0.25">
      <c r="B162" s="22">
        <v>53101</v>
      </c>
      <c r="C162" s="33" t="s">
        <v>118</v>
      </c>
      <c r="D162" s="45">
        <v>0</v>
      </c>
      <c r="E162" s="46">
        <v>0</v>
      </c>
      <c r="F162" s="23">
        <v>0</v>
      </c>
    </row>
    <row r="163" spans="1:6" ht="12.75" customHeight="1" x14ac:dyDescent="0.25">
      <c r="B163" s="22">
        <v>53201</v>
      </c>
      <c r="C163" s="33" t="s">
        <v>142</v>
      </c>
      <c r="D163" s="45">
        <v>0</v>
      </c>
      <c r="E163" s="46">
        <v>276476</v>
      </c>
      <c r="F163" s="23">
        <v>0</v>
      </c>
    </row>
    <row r="164" spans="1:6" s="7" customFormat="1" ht="12.75" customHeight="1" x14ac:dyDescent="0.25">
      <c r="A164" s="6"/>
      <c r="B164" s="22"/>
      <c r="C164" s="33"/>
      <c r="D164" s="45"/>
      <c r="E164" s="46"/>
      <c r="F164" s="23"/>
    </row>
    <row r="165" spans="1:6" ht="12.75" customHeight="1" x14ac:dyDescent="0.25">
      <c r="A165" s="7"/>
      <c r="B165" s="27">
        <v>5600</v>
      </c>
      <c r="C165" s="35" t="s">
        <v>108</v>
      </c>
      <c r="D165" s="38">
        <f>SUM(D166:D169)</f>
        <v>0</v>
      </c>
      <c r="E165" s="36">
        <f t="shared" ref="E165:F165" si="18">SUM(E166:E169)</f>
        <v>2127517</v>
      </c>
      <c r="F165" s="18">
        <f t="shared" si="18"/>
        <v>0</v>
      </c>
    </row>
    <row r="166" spans="1:6" ht="12.75" customHeight="1" x14ac:dyDescent="0.25">
      <c r="A166" s="7"/>
      <c r="B166" s="24">
        <v>56501</v>
      </c>
      <c r="C166" s="52" t="s">
        <v>139</v>
      </c>
      <c r="D166" s="45">
        <v>0</v>
      </c>
      <c r="E166" s="46">
        <v>129834</v>
      </c>
      <c r="F166" s="23">
        <v>0</v>
      </c>
    </row>
    <row r="167" spans="1:6" ht="12.75" customHeight="1" x14ac:dyDescent="0.25">
      <c r="A167" s="7"/>
      <c r="B167" s="24">
        <v>56601</v>
      </c>
      <c r="C167" s="52" t="s">
        <v>140</v>
      </c>
      <c r="D167" s="45">
        <v>0</v>
      </c>
      <c r="E167" s="46">
        <v>1997683</v>
      </c>
      <c r="F167" s="23">
        <v>0</v>
      </c>
    </row>
    <row r="168" spans="1:6" ht="12.75" customHeight="1" x14ac:dyDescent="0.25">
      <c r="A168" s="7"/>
      <c r="B168" s="22">
        <v>56701</v>
      </c>
      <c r="C168" s="33" t="s">
        <v>119</v>
      </c>
      <c r="D168" s="45">
        <v>0</v>
      </c>
      <c r="E168" s="46">
        <v>0</v>
      </c>
      <c r="F168" s="23">
        <v>0</v>
      </c>
    </row>
    <row r="169" spans="1:6" s="7" customFormat="1" ht="12.75" customHeight="1" x14ac:dyDescent="0.25">
      <c r="B169" s="22">
        <v>56902</v>
      </c>
      <c r="C169" s="33" t="s">
        <v>120</v>
      </c>
      <c r="D169" s="45">
        <v>0</v>
      </c>
      <c r="E169" s="46">
        <v>0</v>
      </c>
      <c r="F169" s="23">
        <v>0</v>
      </c>
    </row>
    <row r="170" spans="1:6" s="7" customFormat="1" ht="12.75" customHeight="1" x14ac:dyDescent="0.25">
      <c r="A170" s="6"/>
      <c r="B170" s="22"/>
      <c r="C170" s="33"/>
      <c r="D170" s="45"/>
      <c r="E170" s="46"/>
      <c r="F170" s="23"/>
    </row>
    <row r="171" spans="1:6" s="7" customFormat="1" ht="12.75" customHeight="1" x14ac:dyDescent="0.25">
      <c r="A171" s="8"/>
      <c r="B171" s="21">
        <v>6000</v>
      </c>
      <c r="C171" s="34" t="s">
        <v>109</v>
      </c>
      <c r="D171" s="38">
        <f>+D173</f>
        <v>30000000</v>
      </c>
      <c r="E171" s="36">
        <f>+E173</f>
        <v>63575047</v>
      </c>
      <c r="F171" s="18">
        <f t="shared" ref="F171" si="19">+F173</f>
        <v>7885309</v>
      </c>
    </row>
    <row r="172" spans="1:6" ht="12.75" customHeight="1" x14ac:dyDescent="0.25">
      <c r="A172" s="8"/>
      <c r="B172" s="22"/>
      <c r="C172" s="33"/>
      <c r="D172" s="45"/>
      <c r="E172" s="46"/>
      <c r="F172" s="23"/>
    </row>
    <row r="173" spans="1:6" ht="12.75" customHeight="1" x14ac:dyDescent="0.25">
      <c r="A173" s="8"/>
      <c r="B173" s="21">
        <v>6200</v>
      </c>
      <c r="C173" s="34" t="s">
        <v>110</v>
      </c>
      <c r="D173" s="38">
        <f>+D174</f>
        <v>30000000</v>
      </c>
      <c r="E173" s="36">
        <f>+E174</f>
        <v>63575047</v>
      </c>
      <c r="F173" s="18">
        <f t="shared" ref="F173" si="20">+F174</f>
        <v>7885309</v>
      </c>
    </row>
    <row r="174" spans="1:6" ht="12.75" customHeight="1" x14ac:dyDescent="0.25">
      <c r="B174" s="22">
        <v>62202</v>
      </c>
      <c r="C174" s="33" t="s">
        <v>111</v>
      </c>
      <c r="D174" s="45">
        <v>30000000</v>
      </c>
      <c r="E174" s="46">
        <v>63575047</v>
      </c>
      <c r="F174" s="23">
        <v>7885309</v>
      </c>
    </row>
    <row r="175" spans="1:6" ht="12.75" customHeight="1" x14ac:dyDescent="0.25">
      <c r="B175" s="22"/>
      <c r="C175" s="33"/>
      <c r="D175" s="45"/>
      <c r="E175" s="46"/>
      <c r="F175" s="23"/>
    </row>
    <row r="176" spans="1:6" ht="12.75" customHeight="1" x14ac:dyDescent="0.25">
      <c r="B176" s="16">
        <v>7000</v>
      </c>
      <c r="C176" s="37" t="s">
        <v>122</v>
      </c>
      <c r="D176" s="38">
        <f>+D178</f>
        <v>0</v>
      </c>
      <c r="E176" s="36">
        <f>+E178</f>
        <v>0</v>
      </c>
      <c r="F176" s="36">
        <f>+F178</f>
        <v>0</v>
      </c>
    </row>
    <row r="177" spans="1:6" ht="12.75" customHeight="1" x14ac:dyDescent="0.25">
      <c r="B177" s="41"/>
      <c r="C177" s="39"/>
      <c r="D177" s="41"/>
      <c r="E177" s="39"/>
      <c r="F177" s="23"/>
    </row>
    <row r="178" spans="1:6" ht="12.75" customHeight="1" x14ac:dyDescent="0.25">
      <c r="B178" s="21">
        <v>7500</v>
      </c>
      <c r="C178" s="34" t="s">
        <v>121</v>
      </c>
      <c r="D178" s="38">
        <f>+D179</f>
        <v>0</v>
      </c>
      <c r="E178" s="36">
        <f>+E179</f>
        <v>0</v>
      </c>
      <c r="F178" s="36">
        <f>+F179</f>
        <v>0</v>
      </c>
    </row>
    <row r="179" spans="1:6" ht="12.75" customHeight="1" x14ac:dyDescent="0.25">
      <c r="B179" s="22">
        <v>75602</v>
      </c>
      <c r="C179" s="33" t="s">
        <v>123</v>
      </c>
      <c r="D179" s="45">
        <v>0</v>
      </c>
      <c r="E179" s="46">
        <v>0</v>
      </c>
      <c r="F179" s="23">
        <v>0</v>
      </c>
    </row>
    <row r="180" spans="1:6" ht="12.75" customHeight="1" x14ac:dyDescent="0.25">
      <c r="B180" s="30"/>
      <c r="C180" s="40"/>
      <c r="D180" s="47"/>
      <c r="E180" s="48"/>
      <c r="F180" s="32"/>
    </row>
    <row r="181" spans="1:6" x14ac:dyDescent="0.25">
      <c r="A181" s="7"/>
      <c r="B181" s="3"/>
      <c r="C181" s="3"/>
      <c r="D181" s="4"/>
      <c r="E181" s="4"/>
    </row>
  </sheetData>
  <sheetProtection algorithmName="SHA-512" hashValue="fnN5Mq3agz8IFu6UYZyRaYDkleXeSqEriyqcW/UaUvmjgWNoFtRdXKLLu7hCEVgsuu4fp1CnRi6EBADnf5/Tdw==" saltValue="wKCFLf7OmICeAWRz44wHnw==" spinCount="100000" sheet="1" insertRows="0"/>
  <mergeCells count="11">
    <mergeCell ref="B11:B12"/>
    <mergeCell ref="C11:C12"/>
    <mergeCell ref="F11:F12"/>
    <mergeCell ref="D11:E11"/>
    <mergeCell ref="B2:F2"/>
    <mergeCell ref="B3:F3"/>
    <mergeCell ref="B4:F4"/>
    <mergeCell ref="B6:F6"/>
    <mergeCell ref="B7:F7"/>
    <mergeCell ref="B8:F8"/>
    <mergeCell ref="B5:F5"/>
  </mergeCells>
  <printOptions horizontalCentered="1"/>
  <pageMargins left="7.874015748031496E-2" right="7.874015748031496E-2" top="0.9055118110236221" bottom="0.15748031496062992" header="3.937007874015748E-2" footer="0"/>
  <pageSetup scale="91" fitToHeight="0" orientation="portrait" r:id="rId1"/>
  <headerFooter>
    <oddHeader>&amp;L&amp;G&amp;R&amp;G</oddHeader>
  </headerFooter>
  <rowBreaks count="3" manualBreakCount="3">
    <brk id="52" min="1" max="5" man="1"/>
    <brk id="95" min="1" max="5" man="1"/>
    <brk id="146" min="1" max="5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1er Trimestre 2022</vt:lpstr>
      <vt:lpstr>Hoja1</vt:lpstr>
      <vt:lpstr>'1er Trimestre 2022'!Área_de_impresión</vt:lpstr>
      <vt:lpstr>'1er Trimestre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Ivan Rodriguez Castillo</dc:creator>
  <cp:lastModifiedBy>Ricardo Bautista Reyes</cp:lastModifiedBy>
  <cp:lastPrinted>2022-04-28T17:27:39Z</cp:lastPrinted>
  <dcterms:created xsi:type="dcterms:W3CDTF">2016-10-04T21:04:57Z</dcterms:created>
  <dcterms:modified xsi:type="dcterms:W3CDTF">2022-04-28T19:35:53Z</dcterms:modified>
  <cp:contentStatus/>
</cp:coreProperties>
</file>