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autista\Desktop\respaldo\RICARDO\SIPOT\REPOSITORIO DGAFOS\2 Informes Trimestrales\1 Finanzas\2019\"/>
    </mc:Choice>
  </mc:AlternateContent>
  <workbookProtection workbookAlgorithmName="SHA-512" workbookHashValue="o9tpbQ1lkX0M9mWY86fA4PW0RKY0blp8nBNu15rc+/XH2HVU5h+abhZpucehQ7bDgcmTHzfWH5NF7K+8UHbIAQ==" workbookSaltValue="LsDak3YEf3uXCcK0AQRO1Q==" workbookSpinCount="100000" lockStructure="1"/>
  <bookViews>
    <workbookView xWindow="0" yWindow="0" windowWidth="21600" windowHeight="9600"/>
  </bookViews>
  <sheets>
    <sheet name="1er Trimestre 2019" sheetId="1" r:id="rId1"/>
    <sheet name="Hoja1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R">#N/A</definedName>
    <definedName name="__123Graph_A" hidden="1">[1]Contab!#REF!</definedName>
    <definedName name="__123Graph_B" hidden="1">[1]Contab!#REF!</definedName>
    <definedName name="__123Graph_C" hidden="1">[1]Contab!#REF!</definedName>
    <definedName name="__123Graph_D" hidden="1">[1]Contab!#REF!</definedName>
    <definedName name="__123Graph_E" hidden="1">[1]Contab!#REF!</definedName>
    <definedName name="__123Graph_F" hidden="1">[1]Contab!#REF!</definedName>
    <definedName name="__123Graph_X" hidden="1">[1]Contab!#REF!</definedName>
    <definedName name="__POR1987">[1]Result!$II$8192</definedName>
    <definedName name="__POR1988">[1]Result!$II$8192</definedName>
    <definedName name="__PTO89">[1]Result!$II$8192</definedName>
    <definedName name="__R">#N/A</definedName>
    <definedName name="__TDC2001">'[2]Tipos de Cambio'!$C$4</definedName>
    <definedName name="_1234Graph_e" hidden="1">[3]PROFORMA!#REF!</definedName>
    <definedName name="_1989">[1]Result!$II$8192</definedName>
    <definedName name="_Fill" hidden="1">[4]INDICE!#REF!</definedName>
    <definedName name="_Key1" hidden="1">[5]ENERO!#REF!</definedName>
    <definedName name="_Order1" hidden="1">0</definedName>
    <definedName name="_Order2" hidden="1">255</definedName>
    <definedName name="_POR1987">[1]Result!$II$8192</definedName>
    <definedName name="_POR1988">[1]Result!$II$8192</definedName>
    <definedName name="_PTO89">[1]Result!$II$8192</definedName>
    <definedName name="_R">#N/A</definedName>
    <definedName name="_TDC2001">'[2]Tipos de Cambio'!$C$4</definedName>
    <definedName name="A">[6]ftoh!$AJ$5</definedName>
    <definedName name="A_impresión_IM">[1]Result!$F$3:$V$29</definedName>
    <definedName name="_xlnm.Print_Area" localSheetId="0">'1er Trimestre 2019'!$B$2:$F$172</definedName>
    <definedName name="B">[7]ftoh!$AO$3:$AO$10</definedName>
    <definedName name="C_">[7]ftoh!$AJ$4</definedName>
    <definedName name="CD">[6]ftoh!$AJ$4</definedName>
    <definedName name="corte">[8]Parametros!$B$3</definedName>
    <definedName name="CUADRO">[7]ftoh!$A$1:$Z$373</definedName>
    <definedName name="D">[7]ftoh!$AJ$5</definedName>
    <definedName name="DF">[6]ftoh!$AO$3:$AO$10</definedName>
    <definedName name="E">[6]ftoh!$AO$3:$AO$10</definedName>
    <definedName name="EJEE">[1]Edo.Contabilidad!$Q$15:$Q$47</definedName>
    <definedName name="EJEI">[1]Edo.Contabilidad!$G$15:$G$49</definedName>
    <definedName name="ejercido">[9]TS!$E$19:$E$20,[9]TS!$E$22:$E$24,[9]TS!$E$28:$E$36,[9]TS!$E$38:$E$40,[9]TS!$E$42:$E$45,[9]TS!$E$47:$E$49,[9]TS!$E$51:$E$53,[9]TS!$E$55:$E$61,[9]TS!$E$64:$E$66,[9]TS!$E$68:$E$73,[9]TS!$E$75:$E$79,[9]TS!$E$81:$E$82,[9]TS!$E$84:$E$85,[9]TS!$E$87:$E$88</definedName>
    <definedName name="G">[6]ftoh!$AJ$4</definedName>
    <definedName name="_xlnm.Recorder">[1]CompEdResultados!$A$1:$A$65536</definedName>
    <definedName name="H">[6]ftoh!$A$1:$Z$373</definedName>
    <definedName name="HG">[6]ftoh!$AO$13</definedName>
    <definedName name="I">[6]ftoh!$AO$13</definedName>
    <definedName name="J">[10]CAjulPTO!$Q$15:$Q$47</definedName>
    <definedName name="JORGE">[11]ftoh!$AO$3:$AO$10</definedName>
    <definedName name="K">[6]ftoh!$AO$13</definedName>
    <definedName name="L">[6]ftoh!$AO$3:$AO$10</definedName>
    <definedName name="LM">[6]ftoh!$A$1:$Z$373</definedName>
    <definedName name="M">[12]ftoh!$AO$3:$AO$10</definedName>
    <definedName name="MACRO">[7]ftoh!$AO$13</definedName>
    <definedName name="N">#N/A</definedName>
    <definedName name="NA">[13]KPEF!$A$7:$IV$13,[13]KPEF!$A$1:$A$65536</definedName>
    <definedName name="NU">'[1]Indicadores Gestión A'!$A$7:$IV$13,'[1]Indicadores Gestión A'!$A$1:$A$65536</definedName>
    <definedName name="Ñ">[14]ftoh!$AJ$4</definedName>
    <definedName name="O">[14]ftoh!$A$1:$Z$373</definedName>
    <definedName name="P">[14]ftoh!$AJ$5</definedName>
    <definedName name="PTOE">[1]Edo.Contabilidad!$P$15:$P$47</definedName>
    <definedName name="PTOI">[1]Edo.Contabilidad!$F$17:$F$49</definedName>
    <definedName name="Q">[12]ftoh!$AJ$4</definedName>
    <definedName name="S">#N/A</definedName>
    <definedName name="SD">[6]ftoh!$AJ$5</definedName>
    <definedName name="sesion">[8]Parametros!$B$2</definedName>
    <definedName name="T">[14]ftoh!$AO$13</definedName>
    <definedName name="TITULO">#N/A</definedName>
    <definedName name="_xlnm.Print_Titles" localSheetId="0">'1er Trimestre 2019'!$1:$13</definedName>
    <definedName name="Títulos_a_imprimir_IM">[1]Result!$A$7:$IV$13,[1]Result!$A$1:$A$65536</definedName>
    <definedName name="U">[12]ftoh!$A$1:$Z$373</definedName>
    <definedName name="V">[12]ftoh!$AJ$5</definedName>
    <definedName name="W">[6]ftoh!$AJ$4</definedName>
    <definedName name="x">[14]ftoh!$AO$3:$AO$10</definedName>
    <definedName name="Y">[12]ftoh!$AO$13</definedName>
    <definedName name="Z">[6]ftoh!$A$1:$Z$373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F23" i="1" l="1"/>
  <c r="E23" i="1"/>
  <c r="D23" i="1"/>
  <c r="F124" i="1" l="1"/>
  <c r="E124" i="1"/>
  <c r="D124" i="1"/>
  <c r="F115" i="1"/>
  <c r="E115" i="1"/>
  <c r="D115" i="1"/>
  <c r="F61" i="1" l="1"/>
  <c r="E61" i="1"/>
  <c r="D61" i="1"/>
  <c r="F129" i="1" l="1"/>
  <c r="E129" i="1"/>
  <c r="D129" i="1"/>
  <c r="F65" i="1" l="1"/>
  <c r="E65" i="1"/>
  <c r="D65" i="1"/>
  <c r="F159" i="1"/>
  <c r="E159" i="1"/>
  <c r="D159" i="1"/>
  <c r="F170" i="1" l="1"/>
  <c r="F168" i="1" s="1"/>
  <c r="D170" i="1"/>
  <c r="D168" i="1" s="1"/>
  <c r="E170" i="1"/>
  <c r="E168" i="1" s="1"/>
  <c r="F165" i="1" l="1"/>
  <c r="F163" i="1" s="1"/>
  <c r="E165" i="1"/>
  <c r="E163" i="1" s="1"/>
  <c r="D165" i="1"/>
  <c r="D163" i="1" s="1"/>
  <c r="F156" i="1"/>
  <c r="E156" i="1"/>
  <c r="D156" i="1"/>
  <c r="F152" i="1"/>
  <c r="E152" i="1"/>
  <c r="D152" i="1"/>
  <c r="F147" i="1"/>
  <c r="E147" i="1"/>
  <c r="D147" i="1"/>
  <c r="F137" i="1"/>
  <c r="E137" i="1"/>
  <c r="D137" i="1"/>
  <c r="F110" i="1"/>
  <c r="E110" i="1"/>
  <c r="D110" i="1"/>
  <c r="F95" i="1"/>
  <c r="E95" i="1"/>
  <c r="D95" i="1"/>
  <c r="F86" i="1"/>
  <c r="E86" i="1"/>
  <c r="D86" i="1"/>
  <c r="F76" i="1"/>
  <c r="E76" i="1"/>
  <c r="D76" i="1"/>
  <c r="F71" i="1"/>
  <c r="E71" i="1"/>
  <c r="D71" i="1"/>
  <c r="F68" i="1"/>
  <c r="E68" i="1"/>
  <c r="D68" i="1"/>
  <c r="F55" i="1"/>
  <c r="E55" i="1"/>
  <c r="D55" i="1"/>
  <c r="F50" i="1"/>
  <c r="E50" i="1"/>
  <c r="D50" i="1"/>
  <c r="F47" i="1"/>
  <c r="E47" i="1"/>
  <c r="D47" i="1"/>
  <c r="F39" i="1"/>
  <c r="E39" i="1"/>
  <c r="D39" i="1"/>
  <c r="F31" i="1"/>
  <c r="E31" i="1"/>
  <c r="D31" i="1"/>
  <c r="F27" i="1"/>
  <c r="E27" i="1"/>
  <c r="D27" i="1"/>
  <c r="F20" i="1"/>
  <c r="E20" i="1"/>
  <c r="D20" i="1"/>
  <c r="D53" i="1" l="1"/>
  <c r="E53" i="1"/>
  <c r="F53" i="1"/>
  <c r="E18" i="1"/>
  <c r="E145" i="1"/>
  <c r="E143" i="1" s="1"/>
  <c r="F74" i="1"/>
  <c r="D18" i="1"/>
  <c r="F145" i="1"/>
  <c r="F143" i="1" s="1"/>
  <c r="D74" i="1"/>
  <c r="E74" i="1"/>
  <c r="F18" i="1"/>
  <c r="D145" i="1"/>
  <c r="D143" i="1" s="1"/>
  <c r="F16" i="1" l="1"/>
  <c r="F14" i="1" s="1"/>
  <c r="D16" i="1"/>
  <c r="D14" i="1" s="1"/>
  <c r="E16" i="1"/>
  <c r="E14" i="1" s="1"/>
</calcChain>
</file>

<file path=xl/sharedStrings.xml><?xml version="1.0" encoding="utf-8"?>
<sst xmlns="http://schemas.openxmlformats.org/spreadsheetml/2006/main" count="136" uniqueCount="136">
  <si>
    <t>FINANCIERA NACIONAL DE DESARROLLO AGROPECUARIO, RURAL, FORESTAL Y PESQUERO</t>
  </si>
  <si>
    <t>DIRECCIÓN EJECUTIVA DE FINANZAS</t>
  </si>
  <si>
    <t>GERENCIA DE PRESUPUESTO</t>
  </si>
  <si>
    <t>(cifras en pesos)</t>
  </si>
  <si>
    <t>C O N C E P T O</t>
  </si>
  <si>
    <t>PRESUPUESTO</t>
  </si>
  <si>
    <t>ORIGINAL</t>
  </si>
  <si>
    <t>MODIFICADO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</si>
  <si>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</si>
  <si>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</si>
  <si>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</si>
  <si>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</si>
  <si>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</si>
  <si>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</si>
  <si>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</si>
  <si>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</si>
  <si>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</si>
  <si>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</si>
  <si>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</si>
  <si>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</si>
  <si>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</si>
  <si>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</si>
  <si>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</si>
  <si>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Seguros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</si>
  <si>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</si>
  <si>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</si>
  <si>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</si>
  <si>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</si>
  <si>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</si>
  <si>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</si>
  <si>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</si>
  <si>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</si>
  <si>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</si>
  <si>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</si>
  <si>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</si>
  <si>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</si>
  <si>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</si>
  <si>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</si>
  <si>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</si>
  <si>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</si>
  <si>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</si>
  <si>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</si>
  <si>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</si>
  <si>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PRODUCTOS QUÍMICOS, FARMACEUTICOS Y DE LABORATORIO</t>
  </si>
  <si>
    <t>Medicinas y productos farmacéuticos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</si>
  <si>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</si>
  <si>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</si>
  <si>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</si>
  <si>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</si>
  <si>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</si>
  <si>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</si>
  <si>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</si>
  <si>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</si>
  <si>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</si>
  <si>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</si>
  <si>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</si>
  <si>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de conducción de señales analógicas y digitales</t>
  </si>
  <si>
    <t>Servicio postal</t>
  </si>
  <si>
    <t>Contratación de otros servicios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</si>
  <si>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</si>
  <si>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</si>
  <si>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</si>
  <si>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</si>
  <si>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</si>
  <si>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</si>
  <si>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</si>
  <si>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</si>
  <si>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</si>
  <si>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</si>
  <si>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</si>
  <si>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informática</t>
  </si>
  <si>
    <t>Servicios para capacitación a servidores públicos</t>
  </si>
  <si>
    <t>Otros servicios comerciales</t>
  </si>
  <si>
    <t>Impresión y elaboración de material informativo derivado de la operación de administración de las dependencias y entidades</t>
  </si>
  <si>
    <t>Información en medios masivos derivada de la operación y administración de las dependencias y entidades</t>
  </si>
  <si>
    <t>Servicios de vigilancias</t>
  </si>
  <si>
    <t>Subcontratación de servicios con terceros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</si>
  <si>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</si>
  <si>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</si>
  <si>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</si>
  <si>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</si>
  <si>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</si>
  <si>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</si>
  <si>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</si>
  <si>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</si>
  <si>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</si>
  <si>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</si>
  <si>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</si>
  <si>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COMUNICACIÓN SOCIAL Y PUBLICIDAD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</si>
  <si>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</si>
  <si>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</si>
  <si>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</si>
  <si>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</si>
  <si>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</si>
  <si>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</si>
  <si>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SERVICIOS OFICIALES</t>
  </si>
  <si>
    <t>OTROS SERVICIOS GENERALES</t>
  </si>
  <si>
    <t>Otros impuestos y derechos</t>
  </si>
  <si>
    <t>Impuesto sobre nóminas</t>
  </si>
  <si>
    <t>Participaciones en órganos de gobierno</t>
  </si>
  <si>
    <t>GASTO DE INVERSION</t>
  </si>
  <si>
    <t>BIENES MUEBLES, INMUEBLES E INTANGIBLES</t>
  </si>
  <si>
    <t>MOBILIARIO Y EQUIPO DE ADMINISTRACION</t>
  </si>
  <si>
    <t>Mobiliario</t>
  </si>
  <si>
    <t>Equipo de administración</t>
  </si>
  <si>
    <t>MOBILIARIO Y EQUIPO EDUCACIONAL Y RECREATIVO</t>
  </si>
  <si>
    <t>Equipos y aparatos audiovisuales</t>
  </si>
  <si>
    <t>Cámaras fotográficas y de video</t>
  </si>
  <si>
    <t>MAQUINARIA, OTROS EQUIPOS Y HERRAMIENTAS</t>
  </si>
  <si>
    <t>INVERSION PUBLICA</t>
  </si>
  <si>
    <t>OBRA PUBLICA EN BIENES PROPIOS</t>
  </si>
  <si>
    <t>Mantenimiento y rehabilitación de edificaciones no habitacionales</t>
  </si>
  <si>
    <t>DIRECCIÓN GENERAL ADJUNTA DE FINANZAS, OPERACIONES Y SISTEMAS</t>
  </si>
  <si>
    <t>PARTIDA</t>
  </si>
  <si>
    <t>EJERCICIO PRESUPUESTAL</t>
  </si>
  <si>
    <t>Servicios integrales</t>
  </si>
  <si>
    <t>SUBDIRECCIÓN CORPORATIVA DE FINANZAS</t>
  </si>
  <si>
    <t>Biernes infomáticos</t>
  </si>
  <si>
    <t>EQUIPO E INSTRUMENTAL MEDICO Y DE LABORATORIO</t>
  </si>
  <si>
    <t>Equipo médico y de laboratorio</t>
  </si>
  <si>
    <t>Herramientas y máquinas herramienta</t>
  </si>
  <si>
    <t>Otros bienes muebles</t>
  </si>
  <si>
    <t>INVERSIONES EN FIDEICOMISOS, MANDATOS Y OTROS ANÁLOGOS</t>
  </si>
  <si>
    <t>INVERSIONES FINANCIERAS Y OTRAS PROVISIONES</t>
  </si>
  <si>
    <t>Inversiones en Mandatos y otros Análogos</t>
  </si>
  <si>
    <t>Servicios relacionados con traducciones</t>
  </si>
  <si>
    <t>Viáticos en el extranjero para servidores públicos en el desempeño de comisiones y funciones oficiales</t>
  </si>
  <si>
    <t>GASTO DE ADMINISTRACIÓN Y OTROS EGRESOS</t>
  </si>
  <si>
    <t>Utensilios para el servicio de alimentación</t>
  </si>
  <si>
    <t>Erogaciones por resoluciones por autoridad competente</t>
  </si>
  <si>
    <t>Servicios de jardinería y fumigación</t>
  </si>
  <si>
    <t>Difusión de mensajes sobre programas y actividades gubernamentales</t>
  </si>
  <si>
    <t>Estado del Ejercicio Presupuestal al 31 de marzo de 2019</t>
  </si>
  <si>
    <t>Sueldos base al personal eventual</t>
  </si>
  <si>
    <t>Servicios relacionados con certificación de procesos</t>
  </si>
  <si>
    <t>Estudios e Investigaciones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</si>
</sst>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_);[Red]\(#,##0.0\)"/>
    <numFmt numFmtId="165" formatCode="#,##0_);[Red]\(#,##0\)"/>
    <numFmt numFmtId="166" formatCode="#,##0_ ;[Red]\-#,##0\ "/>
    <numFmt numFmtId="167" formatCode="#,##0.00_);[Red]\(#,##0.00\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4" fillId="0" borderId="7" xfId="2" applyNumberFormat="1" applyFont="1" applyFill="1" applyBorder="1" applyAlignment="1" applyProtection="1">
      <alignment horizontal="center" vertical="center" wrapText="1"/>
    </xf>
    <xf numFmtId="164" fontId="1" fillId="0" borderId="0" xfId="1" applyNumberFormat="1" applyFont="1" applyFill="1" applyBorder="1" applyProtection="1"/>
    <xf numFmtId="0" fontId="1" fillId="0" borderId="0" xfId="1" applyFont="1" applyFill="1" applyBorder="1" applyAlignment="1"/>
    <xf numFmtId="166" fontId="1" fillId="0" borderId="0" xfId="1" applyNumberFormat="1" applyFont="1" applyFill="1" applyBorder="1" applyAlignment="1"/>
    <xf numFmtId="164" fontId="5" fillId="0" borderId="0" xfId="1" applyNumberFormat="1" applyFont="1" applyFill="1" applyBorder="1" applyProtection="1"/>
    <xf numFmtId="164" fontId="1" fillId="0" borderId="0" xfId="1" applyNumberFormat="1" applyFill="1" applyBorder="1" applyProtection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167" fontId="3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Protection="1"/>
    <xf numFmtId="164" fontId="4" fillId="0" borderId="1" xfId="1" applyNumberFormat="1" applyFont="1" applyFill="1" applyBorder="1" applyProtection="1"/>
    <xf numFmtId="164" fontId="9" fillId="0" borderId="2" xfId="1" applyNumberFormat="1" applyFont="1" applyFill="1" applyBorder="1" applyProtection="1"/>
    <xf numFmtId="165" fontId="9" fillId="0" borderId="2" xfId="1" applyNumberFormat="1" applyFont="1" applyFill="1" applyBorder="1" applyProtection="1"/>
    <xf numFmtId="0" fontId="4" fillId="0" borderId="5" xfId="1" applyFont="1" applyFill="1" applyBorder="1" applyAlignment="1"/>
    <xf numFmtId="0" fontId="4" fillId="0" borderId="6" xfId="1" applyFont="1" applyFill="1" applyBorder="1" applyAlignment="1"/>
    <xf numFmtId="165" fontId="4" fillId="0" borderId="6" xfId="1" applyNumberFormat="1" applyFont="1" applyFill="1" applyBorder="1" applyProtection="1"/>
    <xf numFmtId="0" fontId="9" fillId="0" borderId="5" xfId="1" applyFont="1" applyFill="1" applyBorder="1" applyAlignment="1"/>
    <xf numFmtId="0" fontId="9" fillId="0" borderId="6" xfId="1" applyFont="1" applyFill="1" applyBorder="1" applyAlignment="1"/>
    <xf numFmtId="1" fontId="4" fillId="0" borderId="5" xfId="1" applyNumberFormat="1" applyFont="1" applyFill="1" applyBorder="1" applyAlignment="1"/>
    <xf numFmtId="1" fontId="9" fillId="0" borderId="5" xfId="1" applyNumberFormat="1" applyFont="1" applyFill="1" applyBorder="1" applyAlignment="1"/>
    <xf numFmtId="165" fontId="9" fillId="0" borderId="6" xfId="1" applyNumberFormat="1" applyFont="1" applyFill="1" applyBorder="1" applyProtection="1"/>
    <xf numFmtId="1" fontId="9" fillId="0" borderId="5" xfId="1" applyNumberFormat="1" applyFont="1" applyFill="1" applyBorder="1" applyProtection="1"/>
    <xf numFmtId="164" fontId="9" fillId="0" borderId="6" xfId="1" applyNumberFormat="1" applyFont="1" applyFill="1" applyBorder="1" applyProtection="1"/>
    <xf numFmtId="1" fontId="9" fillId="0" borderId="5" xfId="1" applyNumberFormat="1" applyFont="1" applyFill="1" applyBorder="1" applyAlignment="1" applyProtection="1"/>
    <xf numFmtId="1" fontId="4" fillId="0" borderId="5" xfId="1" applyNumberFormat="1" applyFont="1" applyFill="1" applyBorder="1" applyProtection="1"/>
    <xf numFmtId="164" fontId="4" fillId="0" borderId="6" xfId="1" applyNumberFormat="1" applyFont="1" applyFill="1" applyBorder="1" applyProtection="1"/>
    <xf numFmtId="1" fontId="4" fillId="0" borderId="5" xfId="1" applyNumberFormat="1" applyFont="1" applyFill="1" applyBorder="1" applyAlignment="1" applyProtection="1"/>
    <xf numFmtId="1" fontId="9" fillId="0" borderId="9" xfId="1" applyNumberFormat="1" applyFont="1" applyFill="1" applyBorder="1" applyAlignment="1"/>
    <xf numFmtId="0" fontId="9" fillId="0" borderId="10" xfId="1" applyFont="1" applyFill="1" applyBorder="1" applyAlignment="1"/>
    <xf numFmtId="165" fontId="9" fillId="0" borderId="10" xfId="1" applyNumberFormat="1" applyFont="1" applyFill="1" applyBorder="1" applyProtection="1"/>
    <xf numFmtId="1" fontId="9" fillId="0" borderId="6" xfId="1" applyNumberFormat="1" applyFont="1" applyFill="1" applyBorder="1" applyAlignment="1"/>
    <xf numFmtId="1" fontId="4" fillId="0" borderId="6" xfId="1" applyNumberFormat="1" applyFont="1" applyFill="1" applyBorder="1" applyAlignment="1"/>
    <xf numFmtId="1" fontId="4" fillId="0" borderId="6" xfId="1" applyNumberFormat="1" applyFont="1" applyFill="1" applyBorder="1" applyProtection="1"/>
    <xf numFmtId="166" fontId="4" fillId="0" borderId="6" xfId="1" applyNumberFormat="1" applyFont="1" applyFill="1" applyBorder="1" applyAlignment="1"/>
    <xf numFmtId="0" fontId="4" fillId="0" borderId="0" xfId="1" applyFont="1" applyFill="1" applyBorder="1" applyAlignment="1"/>
    <xf numFmtId="166" fontId="4" fillId="0" borderId="5" xfId="1" applyNumberFormat="1" applyFont="1" applyFill="1" applyBorder="1" applyAlignment="1"/>
    <xf numFmtId="164" fontId="1" fillId="0" borderId="6" xfId="1" applyNumberFormat="1" applyFill="1" applyBorder="1" applyProtection="1"/>
    <xf numFmtId="1" fontId="9" fillId="0" borderId="10" xfId="1" applyNumberFormat="1" applyFont="1" applyFill="1" applyBorder="1" applyAlignment="1"/>
    <xf numFmtId="164" fontId="1" fillId="0" borderId="5" xfId="1" applyNumberFormat="1" applyFill="1" applyBorder="1" applyProtection="1"/>
    <xf numFmtId="1" fontId="9" fillId="0" borderId="1" xfId="1" applyNumberFormat="1" applyFont="1" applyFill="1" applyBorder="1" applyAlignment="1"/>
    <xf numFmtId="0" fontId="9" fillId="0" borderId="2" xfId="1" applyFont="1" applyFill="1" applyBorder="1" applyAlignment="1"/>
    <xf numFmtId="164" fontId="9" fillId="0" borderId="1" xfId="1" applyNumberFormat="1" applyFont="1" applyFill="1" applyBorder="1" applyProtection="1"/>
    <xf numFmtId="166" fontId="9" fillId="0" borderId="5" xfId="1" applyNumberFormat="1" applyFont="1" applyFill="1" applyBorder="1" applyAlignment="1"/>
    <xf numFmtId="166" fontId="9" fillId="0" borderId="6" xfId="1" applyNumberFormat="1" applyFont="1" applyFill="1" applyBorder="1" applyAlignment="1"/>
    <xf numFmtId="166" fontId="9" fillId="0" borderId="9" xfId="1" applyNumberFormat="1" applyFont="1" applyFill="1" applyBorder="1" applyAlignment="1"/>
    <xf numFmtId="166" fontId="9" fillId="0" borderId="10" xfId="1" applyNumberFormat="1" applyFont="1" applyFill="1" applyBorder="1" applyAlignment="1"/>
    <xf numFmtId="166" fontId="9" fillId="0" borderId="1" xfId="1" applyNumberFormat="1" applyFont="1" applyFill="1" applyBorder="1" applyAlignment="1"/>
    <xf numFmtId="166" fontId="9" fillId="0" borderId="2" xfId="1" applyNumberFormat="1" applyFont="1" applyFill="1" applyBorder="1" applyAlignment="1"/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5" fontId="4" fillId="0" borderId="11" xfId="0" applyNumberFormat="1" applyFont="1" applyFill="1" applyBorder="1" applyAlignment="1" applyProtection="1">
      <alignment horizontal="center" vertical="center" wrapText="1"/>
    </xf>
    <xf numFmtId="165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0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COA%20Modelos\Nacional\2001-1\cocoa\FORMAT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GT/CARJUL9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O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71\FTO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LM\GC-BR\May5\ANT09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60\fina\FTO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fe%20Pidiregas%20Tomo%20IV%202001%20(1a.%20VER)%2001-11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TO11OCT/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01ENERO/AGEN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Eje2001/CREDITO/REFACCIO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SEGFIN98\ANTEPROY\FTO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lineam99/FTO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DOWS\Archivos%20temporales%20de%20Internet\OLK2155\BNMOD1-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SDOC~2/WINDOWS/TEMP/Cpub201M$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Gestión A"/>
      <sheetName val="Indicadores Gestión C"/>
      <sheetName val="Anexos"/>
      <sheetName val="Edo.Contabilidad"/>
      <sheetName val="CompEdResultados"/>
      <sheetName val="Contab"/>
      <sheetName val="Result"/>
      <sheetName val="C-Venc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ulPTO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EF"/>
    </sheetNames>
    <sheetDataSet>
      <sheetData sheetId="0" refreshError="1">
        <row r="7">
          <cell r="B7" t="str">
            <v>I   N  G  R  E  S  O  S</v>
          </cell>
          <cell r="C7" t="str">
            <v>1=2+..+13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</row>
        <row r="9">
          <cell r="B9" t="str">
            <v>I. DISPONIBILIDAD INICIAL</v>
          </cell>
          <cell r="C9">
            <v>415911</v>
          </cell>
          <cell r="D9">
            <v>415911</v>
          </cell>
          <cell r="E9">
            <v>9621.3588188499998</v>
          </cell>
          <cell r="F9">
            <v>12106.500167249998</v>
          </cell>
          <cell r="G9">
            <v>14193.711406449997</v>
          </cell>
          <cell r="H9">
            <v>10837.448180999996</v>
          </cell>
          <cell r="I9">
            <v>34598.540722699989</v>
          </cell>
          <cell r="J9">
            <v>66374.869033099996</v>
          </cell>
          <cell r="K9">
            <v>56667.53117075</v>
          </cell>
          <cell r="L9">
            <v>50781.615237099992</v>
          </cell>
          <cell r="M9">
            <v>38600.068716099995</v>
          </cell>
          <cell r="N9">
            <v>29410.936557749992</v>
          </cell>
          <cell r="O9">
            <v>12332.456534449992</v>
          </cell>
        </row>
        <row r="11">
          <cell r="B11" t="str">
            <v>II. RECUPERACIONES CREDITICIAS</v>
          </cell>
          <cell r="C11">
            <v>36399.178999999996</v>
          </cell>
          <cell r="D11">
            <v>112.53100000000001</v>
          </cell>
          <cell r="E11">
            <v>224.22399999999999</v>
          </cell>
          <cell r="F11">
            <v>2597.5769999999998</v>
          </cell>
          <cell r="G11">
            <v>175.15299999999999</v>
          </cell>
          <cell r="H11">
            <v>1558.818</v>
          </cell>
          <cell r="I11">
            <v>1769.7469999999998</v>
          </cell>
          <cell r="J11">
            <v>1085.579</v>
          </cell>
          <cell r="K11">
            <v>2809.2960000000003</v>
          </cell>
          <cell r="L11">
            <v>5361.5810000000001</v>
          </cell>
          <cell r="M11">
            <v>5805.4539999999997</v>
          </cell>
          <cell r="N11">
            <v>7665.4380000000001</v>
          </cell>
          <cell r="O11">
            <v>7233.7810000000009</v>
          </cell>
        </row>
        <row r="12">
          <cell r="B12" t="str">
            <v xml:space="preserve">  1. CAPITAL</v>
          </cell>
          <cell r="C12">
            <v>23469.478999999999</v>
          </cell>
          <cell r="D12">
            <v>111.831</v>
          </cell>
          <cell r="E12">
            <v>224.22399999999999</v>
          </cell>
          <cell r="F12">
            <v>2594.377</v>
          </cell>
          <cell r="G12">
            <v>162.053</v>
          </cell>
          <cell r="H12">
            <v>1540.4179999999999</v>
          </cell>
          <cell r="I12">
            <v>1649.7469999999998</v>
          </cell>
          <cell r="J12">
            <v>706.279</v>
          </cell>
          <cell r="K12">
            <v>1227.3960000000002</v>
          </cell>
          <cell r="L12">
            <v>2926.3809999999999</v>
          </cell>
          <cell r="M12">
            <v>3040.654</v>
          </cell>
          <cell r="N12">
            <v>4228.9380000000001</v>
          </cell>
          <cell r="O12">
            <v>5057.1810000000005</v>
          </cell>
        </row>
        <row r="13">
          <cell r="B13" t="str">
            <v xml:space="preserve">    1.1. CARTERA VIGENTE</v>
          </cell>
          <cell r="C13">
            <v>23469.478999999999</v>
          </cell>
          <cell r="D13">
            <v>111.831</v>
          </cell>
          <cell r="E13">
            <v>224.22399999999999</v>
          </cell>
          <cell r="F13">
            <v>2594.377</v>
          </cell>
          <cell r="G13">
            <v>162.053</v>
          </cell>
          <cell r="H13">
            <v>1540.4179999999999</v>
          </cell>
          <cell r="I13">
            <v>1649.7469999999998</v>
          </cell>
          <cell r="J13">
            <v>706.279</v>
          </cell>
          <cell r="K13">
            <v>1227.3960000000002</v>
          </cell>
          <cell r="L13">
            <v>2926.3809999999999</v>
          </cell>
          <cell r="M13">
            <v>3040.654</v>
          </cell>
          <cell r="N13">
            <v>4228.9380000000001</v>
          </cell>
          <cell r="O13">
            <v>5057.1810000000005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  <sheetName val="EJERCIDO GTO. CTE."/>
      <sheetName val="X DIRECCION"/>
      <sheetName val="X CTO. GESTOR"/>
      <sheetName val="General2007diciembre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ipos de Cambio"/>
      <sheetName val="Vínculo C 7 con C 2 dolar"/>
      <sheetName val="Cuadro 2 dolar"/>
      <sheetName val="Relacion I y II"/>
      <sheetName val="Cuadro 7 dolar"/>
      <sheetName val="Cuadro 7"/>
      <sheetName val="Cuadro 3"/>
      <sheetName val="Cuadro 3 dolar"/>
      <sheetName val="Cuadro 4"/>
      <sheetName val="Cuadro 4 dolar"/>
      <sheetName val="Cuadro 1 dolar"/>
      <sheetName val="Cuadro 1"/>
      <sheetName val="Vínculo C 7 con C 5"/>
      <sheetName val="Cuadro 5 "/>
      <sheetName val="Cuadro 6 "/>
      <sheetName val="Cuadro 8"/>
      <sheetName val="Cuadro 9"/>
      <sheetName val="Cuadro 10"/>
      <sheetName val="Relacion (2)"/>
      <sheetName val="1 Terminal de Carbón"/>
      <sheetName val="2 Altamira II"/>
      <sheetName val="3 Bajío"/>
      <sheetName val="4 Campeche"/>
      <sheetName val="5 Hermosillo"/>
      <sheetName val="6 Mérida III"/>
      <sheetName val="7 Monterrey"/>
      <sheetName val="8 Naco-Nogales"/>
      <sheetName val="9 Río Bravo II"/>
      <sheetName val="10 Rosarito IV"/>
      <sheetName val="11 Saltillo"/>
      <sheetName val="12 Tuxpan II"/>
      <sheetName val="13 Gasoducto Cd. PV"/>
      <sheetName val="14 Gasoducto Samalayuca"/>
      <sheetName val="15 Altamira  III y IV"/>
      <sheetName val="16 Chihuahua III"/>
      <sheetName val="17 La Laguna II"/>
      <sheetName val="18 Río Bravo III "/>
      <sheetName val="19 Tuxpan III y IV"/>
      <sheetName val="20 Altamira V"/>
      <sheetName val="21 Altamira VI"/>
      <sheetName val="TC (2)"/>
      <sheetName val="Consolidado"/>
      <sheetName val="Suma de Saldos"/>
      <sheetName val="Relacion"/>
      <sheetName val="1 Cerro Prieto IV"/>
      <sheetName val="2 Chihuahua"/>
      <sheetName val="3 Guerrero Negro II"/>
      <sheetName val="4 Monterrey II"/>
      <sheetName val="5 Pto San Carlos"/>
      <sheetName val="6 Rosarito III"/>
      <sheetName val="7 Samalayuca II"/>
      <sheetName val="8 Tres Vírgenes"/>
      <sheetName val="9 211 Cable Subm"/>
      <sheetName val="10.0 214 y 215 Sur-Pen"/>
      <sheetName val="10.1 214 y 215 Sur-Pen"/>
      <sheetName val="10.2 214 y 215 Sur-Pen"/>
      <sheetName val="11.0 216 y 217 Noroeste"/>
      <sheetName val="11.1  216 y 217 Noroeste "/>
      <sheetName val="11.2 216 y 217 Noroeste"/>
      <sheetName val="12.0 212 y 213 SF6"/>
      <sheetName val="12.1  212 y 213 SF6 "/>
      <sheetName val="12.2  212 y 213 SF6"/>
      <sheetName val="13 218 Noroeste"/>
      <sheetName val="14 219 Sur-Pen"/>
      <sheetName val="15 220 Oriental-Centro"/>
      <sheetName val="16 221 Occidental"/>
      <sheetName val="17 301 Centro"/>
      <sheetName val="18 302 Sureste"/>
      <sheetName val="19 303 Ixtapa-Pie"/>
      <sheetName val="20 304 Noroeste"/>
      <sheetName val="21 305 Centro- Ori"/>
      <sheetName val="22 306 Sureste"/>
      <sheetName val="23 307 Noreste"/>
      <sheetName val="24 308 Noroeste"/>
      <sheetName val="25 Los Azufres II"/>
      <sheetName val="26 CH Manuel Moreno T."/>
      <sheetName val="27 406 Red Aso. Tux II.."/>
      <sheetName val="28 407 Red Aso.  Alt"/>
      <sheetName val="29 408 Naco-Nogales"/>
      <sheetName val="30 411 Sistema Nacional"/>
      <sheetName val="31 LT Manuel Moreno T."/>
      <sheetName val="32 401 Occidental-Cen"/>
      <sheetName val="33 402 Oriental - Pen"/>
      <sheetName val="34 403 Noreste"/>
      <sheetName val="35 404 Noroeste-Nor"/>
      <sheetName val="36 405 Compensación"/>
      <sheetName val="37 Sistema Nacional"/>
      <sheetName val="38  El Sauz"/>
      <sheetName val="39 414  Nte.-Occ."/>
      <sheetName val="40 502 Oriental-Norte"/>
      <sheetName val="41 506 Saltillo- Cañada"/>
      <sheetName val="42 Red A Altamira VI"/>
      <sheetName val="43 Red  A Río Bravo III"/>
      <sheetName val="44 412 Comp. Nte."/>
      <sheetName val="45 413  Noroe-Occ"/>
      <sheetName val="46 503 Oriental "/>
      <sheetName val="47 504 Norte-Occidental"/>
      <sheetName val="TC"/>
      <sheetName val="Resumen A e I"/>
      <sheetName val="602"/>
      <sheetName val="603"/>
      <sheetName val="604"/>
      <sheetName val="607"/>
      <sheetName val="609"/>
      <sheetName val="610"/>
      <sheetName val="611"/>
      <sheetName val="612"/>
      <sheetName val="613"/>
      <sheetName val="614"/>
      <sheetName val="615"/>
      <sheetName val="TC (3)"/>
      <sheetName val="602 (2)"/>
      <sheetName val="CCI Baja Cal Sur I"/>
      <sheetName val="Tamazunchale"/>
      <sheetName val="Mexicali I"/>
      <sheetName val="Agua Prieta II"/>
      <sheetName val="Durango"/>
      <sheetName val="Tuxpan V"/>
      <sheetName val="Tamazunchale II"/>
      <sheetName val="Río Bravo IV"/>
      <sheetName val="Sum. Vapor"/>
      <sheetName val="TC (4)"/>
      <sheetName val="Premisas IMSS"/>
      <sheetName val="Premisa macro"/>
      <sheetName val="Régimen financiero"/>
    </sheetNames>
    <sheetDataSet>
      <sheetData sheetId="0" refreshError="1"/>
      <sheetData sheetId="1" refreshError="1">
        <row r="4">
          <cell r="C4">
            <v>10.44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PROFIN"/>
      <sheetName val="PROFIN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.2"/>
      <sheetName val="CUADRO 1.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</sheetNames>
    <sheetDataSet>
      <sheetData sheetId="0">
        <row r="2">
          <cell r="B2" t="str">
            <v>SEGUNDA SESION DE 2001</v>
          </cell>
        </row>
        <row r="3">
          <cell r="B3" t="str">
            <v>AL 31 DE MARZO DE 2001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"/>
      <sheetName val="BN"/>
      <sheetName val="CR"/>
      <sheetName val="NO"/>
      <sheetName val="N"/>
      <sheetName val="CN"/>
      <sheetName val="NE"/>
      <sheetName val="PN"/>
      <sheetName val="O"/>
      <sheetName val="C"/>
      <sheetName val="PS"/>
      <sheetName val="CS"/>
      <sheetName val="G"/>
      <sheetName val="P"/>
      <sheetName val="I"/>
      <sheetName val="Macro2"/>
    </sheetNames>
    <sheetDataSet>
      <sheetData sheetId="0">
        <row r="19">
          <cell r="E19">
            <v>0</v>
          </cell>
        </row>
        <row r="20">
          <cell r="E20">
            <v>0</v>
          </cell>
        </row>
        <row r="22">
          <cell r="E22">
            <v>279.87887000000001</v>
          </cell>
        </row>
        <row r="23">
          <cell r="E23">
            <v>221.39864</v>
          </cell>
        </row>
        <row r="24">
          <cell r="E24">
            <v>58.480230000000006</v>
          </cell>
        </row>
        <row r="28">
          <cell r="E28">
            <v>2384.3159900000001</v>
          </cell>
        </row>
        <row r="29">
          <cell r="E29">
            <v>2384.3159900000001</v>
          </cell>
        </row>
        <row r="30">
          <cell r="E30">
            <v>0</v>
          </cell>
        </row>
        <row r="31">
          <cell r="E31">
            <v>2.1842899999999998</v>
          </cell>
        </row>
        <row r="32">
          <cell r="E32">
            <v>2382.1316999999999</v>
          </cell>
        </row>
        <row r="33">
          <cell r="E33">
            <v>0</v>
          </cell>
        </row>
        <row r="34">
          <cell r="E34">
            <v>1661.7674999999999</v>
          </cell>
        </row>
        <row r="35">
          <cell r="E35">
            <v>38.299999999999997</v>
          </cell>
        </row>
        <row r="36">
          <cell r="E36">
            <v>682.06420000000003</v>
          </cell>
        </row>
        <row r="38">
          <cell r="E38">
            <v>104.24028999999999</v>
          </cell>
        </row>
        <row r="39">
          <cell r="E39">
            <v>99.12496999999999</v>
          </cell>
        </row>
        <row r="40">
          <cell r="E40">
            <v>5.1153199999999996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5">
          <cell r="E55">
            <v>870.35861</v>
          </cell>
        </row>
        <row r="56">
          <cell r="E56">
            <v>870.35861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4">
          <cell r="E64">
            <v>4320.4570999999996</v>
          </cell>
        </row>
        <row r="65">
          <cell r="E65">
            <v>4272.0571</v>
          </cell>
        </row>
        <row r="66">
          <cell r="E66">
            <v>48.4</v>
          </cell>
        </row>
        <row r="68">
          <cell r="E68">
            <v>3304.7523900000001</v>
          </cell>
        </row>
        <row r="69">
          <cell r="E69">
            <v>3045.0603500000002</v>
          </cell>
        </row>
        <row r="70">
          <cell r="E70">
            <v>20.20824</v>
          </cell>
        </row>
        <row r="71">
          <cell r="E71">
            <v>239.48379999999997</v>
          </cell>
        </row>
        <row r="72">
          <cell r="E72">
            <v>0</v>
          </cell>
        </row>
        <row r="73">
          <cell r="E73">
            <v>0</v>
          </cell>
        </row>
        <row r="75">
          <cell r="E75">
            <v>835.06250000000023</v>
          </cell>
        </row>
        <row r="76">
          <cell r="E76">
            <v>718.04992000000016</v>
          </cell>
        </row>
        <row r="77">
          <cell r="E77">
            <v>117.01258000000001</v>
          </cell>
        </row>
        <row r="78">
          <cell r="E78">
            <v>55.117370000000008</v>
          </cell>
        </row>
        <row r="79">
          <cell r="E79">
            <v>61.895209999999999</v>
          </cell>
        </row>
        <row r="81">
          <cell r="E81">
            <v>157.53898999999998</v>
          </cell>
        </row>
        <row r="82">
          <cell r="E82">
            <v>157.53898999999998</v>
          </cell>
        </row>
        <row r="84">
          <cell r="E84">
            <v>386.69139000000007</v>
          </cell>
        </row>
        <row r="85">
          <cell r="E85">
            <v>386.69139000000007</v>
          </cell>
        </row>
        <row r="87">
          <cell r="E87">
            <v>826.22761000000014</v>
          </cell>
        </row>
        <row r="88">
          <cell r="E88">
            <v>826.22761000000014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3"/>
  <sheetViews>
    <sheetView tabSelected="1" zoomScale="115" zoomScaleNormal="115" workbookViewId="0"/>
  </sheetViews>
  <sheetFormatPr baseColWidth="10" defaultRowHeight="12.75" x14ac:dyDescent="0.2"/>
  <cols>
    <col min="1" max="1" width="5.7109375" style="6" customWidth="1"/>
    <col min="2" max="2" width="8.42578125" style="2" customWidth="1"/>
    <col min="3" max="3" width="59.7109375" style="2" customWidth="1"/>
    <col min="4" max="4" width="12.7109375" style="2" bestFit="1" customWidth="1"/>
    <col min="5" max="5" width="13.5703125" style="2" customWidth="1"/>
    <col min="6" max="6" width="16.140625" style="12" customWidth="1"/>
    <col min="7" max="16384" width="11.42578125" style="6"/>
  </cols>
  <sheetData>
    <row r="2" spans="1:6" ht="15.75" x14ac:dyDescent="0.25">
      <c r="B2" s="57" t="s">
        <v>0</v>
      </c>
      <c r="C2" s="57"/>
      <c r="D2" s="57"/>
      <c r="E2" s="57"/>
      <c r="F2" s="57"/>
    </row>
    <row r="3" spans="1:6" ht="15.75" x14ac:dyDescent="0.25">
      <c r="B3" s="57" t="s">
        <v>112</v>
      </c>
      <c r="C3" s="57"/>
      <c r="D3" s="57"/>
      <c r="E3" s="57"/>
      <c r="F3" s="57"/>
    </row>
    <row r="4" spans="1:6" ht="15.75" x14ac:dyDescent="0.25">
      <c r="B4" s="57" t="s">
        <v>1</v>
      </c>
      <c r="C4" s="57"/>
      <c r="D4" s="57"/>
      <c r="E4" s="57"/>
      <c r="F4" s="57"/>
    </row>
    <row r="5" spans="1:6" ht="15.75" x14ac:dyDescent="0.25">
      <c r="B5" s="57" t="s">
        <v>116</v>
      </c>
      <c r="C5" s="57"/>
      <c r="D5" s="57"/>
      <c r="E5" s="57"/>
      <c r="F5" s="57"/>
    </row>
    <row r="6" spans="1:6" ht="15.75" x14ac:dyDescent="0.25">
      <c r="B6" s="57" t="s">
        <v>2</v>
      </c>
      <c r="C6" s="57"/>
      <c r="D6" s="57"/>
      <c r="E6" s="57"/>
      <c r="F6" s="57"/>
    </row>
    <row r="7" spans="1:6" x14ac:dyDescent="0.2">
      <c r="B7" s="58" t="s">
        <v>132</v>
      </c>
      <c r="C7" s="58"/>
      <c r="D7" s="58"/>
      <c r="E7" s="58"/>
      <c r="F7" s="58"/>
    </row>
    <row r="8" spans="1:6" x14ac:dyDescent="0.2">
      <c r="B8" s="58" t="s">
        <v>3</v>
      </c>
      <c r="C8" s="58"/>
      <c r="D8" s="58"/>
      <c r="E8" s="58"/>
      <c r="F8" s="58"/>
    </row>
    <row r="9" spans="1:6" x14ac:dyDescent="0.2">
      <c r="B9" s="10"/>
      <c r="C9" s="10"/>
      <c r="D9" s="10"/>
      <c r="E9" s="10"/>
      <c r="F9" s="10"/>
    </row>
    <row r="11" spans="1:6" ht="15.75" customHeight="1" x14ac:dyDescent="0.2">
      <c r="B11" s="51" t="s">
        <v>113</v>
      </c>
      <c r="C11" s="51" t="s">
        <v>4</v>
      </c>
      <c r="D11" s="55" t="s">
        <v>5</v>
      </c>
      <c r="E11" s="56"/>
      <c r="F11" s="53" t="s">
        <v>114</v>
      </c>
    </row>
    <row r="12" spans="1:6" ht="15.75" customHeight="1" x14ac:dyDescent="0.2">
      <c r="A12" s="11"/>
      <c r="B12" s="52"/>
      <c r="C12" s="52"/>
      <c r="D12" s="1" t="s">
        <v>6</v>
      </c>
      <c r="E12" s="1" t="s">
        <v>7</v>
      </c>
      <c r="F12" s="54"/>
    </row>
    <row r="13" spans="1:6" ht="12.75" customHeight="1" x14ac:dyDescent="0.2">
      <c r="B13" s="13"/>
      <c r="C13" s="14"/>
      <c r="D13" s="44"/>
      <c r="E13" s="14"/>
      <c r="F13" s="15"/>
    </row>
    <row r="14" spans="1:6" s="5" customFormat="1" ht="12.75" customHeight="1" x14ac:dyDescent="0.2">
      <c r="B14" s="16" t="s">
        <v>127</v>
      </c>
      <c r="C14" s="17"/>
      <c r="D14" s="38">
        <f>SUM(D16,D143,D168)</f>
        <v>2777427222</v>
      </c>
      <c r="E14" s="36">
        <f>SUM(E16,E143,E168)</f>
        <v>2777427222</v>
      </c>
      <c r="F14" s="18">
        <f>SUM(F16,F143,F168)</f>
        <v>578730765</v>
      </c>
    </row>
    <row r="15" spans="1:6" ht="12.75" customHeight="1" x14ac:dyDescent="0.2">
      <c r="B15" s="19"/>
      <c r="C15" s="20"/>
      <c r="D15" s="45"/>
      <c r="E15" s="46"/>
      <c r="F15" s="18"/>
    </row>
    <row r="16" spans="1:6" s="5" customFormat="1" ht="12.75" customHeight="1" x14ac:dyDescent="0.2">
      <c r="B16" s="16" t="s">
        <v>8</v>
      </c>
      <c r="C16" s="17"/>
      <c r="D16" s="38">
        <f>+D18+D53+D74</f>
        <v>2338721347</v>
      </c>
      <c r="E16" s="36">
        <f>+E18+E53+E74</f>
        <v>2338721347</v>
      </c>
      <c r="F16" s="18">
        <f>+F18+F53+F74</f>
        <v>438588610</v>
      </c>
    </row>
    <row r="17" spans="2:6" s="5" customFormat="1" ht="12.75" customHeight="1" x14ac:dyDescent="0.2">
      <c r="B17" s="19"/>
      <c r="C17" s="20"/>
      <c r="D17" s="45"/>
      <c r="E17" s="46"/>
      <c r="F17" s="18"/>
    </row>
    <row r="18" spans="2:6" s="5" customFormat="1" ht="12.75" customHeight="1" x14ac:dyDescent="0.2">
      <c r="B18" s="21">
        <v>1000</v>
      </c>
      <c r="C18" s="17" t="s">
        <v>9</v>
      </c>
      <c r="D18" s="38">
        <f>SUM(D20,D23,D27,D31,D39,D47,D50)</f>
        <v>787054954</v>
      </c>
      <c r="E18" s="36">
        <f>SUM(E20,E23,E27,E31,E39,E47,E50)</f>
        <v>787054954</v>
      </c>
      <c r="F18" s="18">
        <f>SUM(F20,F23,F27,F31,F39,F47,F50)</f>
        <v>256261639</v>
      </c>
    </row>
    <row r="19" spans="2:6" ht="12.75" customHeight="1" x14ac:dyDescent="0.2">
      <c r="B19" s="22"/>
      <c r="C19" s="20"/>
      <c r="D19" s="45"/>
      <c r="E19" s="46"/>
      <c r="F19" s="23"/>
    </row>
    <row r="20" spans="2:6" s="5" customFormat="1" ht="12.75" customHeight="1" x14ac:dyDescent="0.2">
      <c r="B20" s="21">
        <v>1100</v>
      </c>
      <c r="C20" s="17" t="s">
        <v>10</v>
      </c>
      <c r="D20" s="38">
        <f>+D21</f>
        <v>195822938</v>
      </c>
      <c r="E20" s="36">
        <f>+E21</f>
        <v>195822938</v>
      </c>
      <c r="F20" s="18">
        <f t="shared" ref="F20" si="0">+F21</f>
        <v>53817453</v>
      </c>
    </row>
    <row r="21" spans="2:6" s="7" customFormat="1" ht="12.75" customHeight="1" x14ac:dyDescent="0.2">
      <c r="B21" s="22">
        <v>11301</v>
      </c>
      <c r="C21" s="20" t="s">
        <v>11</v>
      </c>
      <c r="D21" s="45">
        <v>195822938</v>
      </c>
      <c r="E21" s="46">
        <v>195822938</v>
      </c>
      <c r="F21" s="23">
        <v>53817453</v>
      </c>
    </row>
    <row r="22" spans="2:6" ht="12.75" customHeight="1" x14ac:dyDescent="0.2">
      <c r="B22" s="22"/>
      <c r="C22" s="20"/>
      <c r="D22" s="45"/>
      <c r="E22" s="46"/>
      <c r="F22" s="23"/>
    </row>
    <row r="23" spans="2:6" s="5" customFormat="1" ht="12.75" customHeight="1" x14ac:dyDescent="0.2">
      <c r="B23" s="21">
        <v>1200</v>
      </c>
      <c r="C23" s="17" t="s">
        <v>12</v>
      </c>
      <c r="D23" s="38">
        <f>SUM(D24:D25)</f>
        <v>42760947</v>
      </c>
      <c r="E23" s="36">
        <f t="shared" ref="E23:F23" si="1">SUM(E24:E25)</f>
        <v>1500000</v>
      </c>
      <c r="F23" s="18">
        <f t="shared" si="1"/>
        <v>229500</v>
      </c>
    </row>
    <row r="24" spans="2:6" s="5" customFormat="1" ht="12.75" customHeight="1" x14ac:dyDescent="0.2">
      <c r="B24" s="22">
        <v>12201</v>
      </c>
      <c r="C24" s="20" t="s">
        <v>133</v>
      </c>
      <c r="D24" s="45">
        <v>42760947</v>
      </c>
      <c r="E24" s="46">
        <v>0</v>
      </c>
      <c r="F24" s="23">
        <v>0</v>
      </c>
    </row>
    <row r="25" spans="2:6" ht="12.75" customHeight="1" x14ac:dyDescent="0.2">
      <c r="B25" s="22">
        <v>12301</v>
      </c>
      <c r="C25" s="20" t="s">
        <v>13</v>
      </c>
      <c r="D25" s="45">
        <v>0</v>
      </c>
      <c r="E25" s="46">
        <v>1500000</v>
      </c>
      <c r="F25" s="23">
        <v>229500</v>
      </c>
    </row>
    <row r="26" spans="2:6" s="8" customFormat="1" ht="12.75" customHeight="1" x14ac:dyDescent="0.2">
      <c r="B26" s="22"/>
      <c r="C26" s="20"/>
      <c r="D26" s="45"/>
      <c r="E26" s="46"/>
      <c r="F26" s="23"/>
    </row>
    <row r="27" spans="2:6" s="9" customFormat="1" ht="12.75" customHeight="1" x14ac:dyDescent="0.2">
      <c r="B27" s="21">
        <v>1300</v>
      </c>
      <c r="C27" s="17" t="s">
        <v>14</v>
      </c>
      <c r="D27" s="38">
        <f>SUM(D28:D29)</f>
        <v>67062287</v>
      </c>
      <c r="E27" s="36">
        <f>SUM(E28:E29)</f>
        <v>67062287</v>
      </c>
      <c r="F27" s="18">
        <f t="shared" ref="F27" si="2">SUM(F28:F29)</f>
        <v>4295088</v>
      </c>
    </row>
    <row r="28" spans="2:6" s="5" customFormat="1" ht="12.75" customHeight="1" x14ac:dyDescent="0.2">
      <c r="B28" s="22">
        <v>13201</v>
      </c>
      <c r="C28" s="20" t="s">
        <v>15</v>
      </c>
      <c r="D28" s="45">
        <v>6586046</v>
      </c>
      <c r="E28" s="46">
        <v>6586046</v>
      </c>
      <c r="F28" s="23">
        <v>3691155</v>
      </c>
    </row>
    <row r="29" spans="2:6" s="7" customFormat="1" ht="12.75" customHeight="1" x14ac:dyDescent="0.2">
      <c r="B29" s="22">
        <v>13202</v>
      </c>
      <c r="C29" s="20" t="s">
        <v>16</v>
      </c>
      <c r="D29" s="45">
        <v>60476241</v>
      </c>
      <c r="E29" s="46">
        <v>60476241</v>
      </c>
      <c r="F29" s="23">
        <v>603933</v>
      </c>
    </row>
    <row r="30" spans="2:6" s="7" customFormat="1" ht="12.75" customHeight="1" x14ac:dyDescent="0.2">
      <c r="B30" s="22"/>
      <c r="C30" s="20"/>
      <c r="D30" s="45"/>
      <c r="E30" s="46"/>
      <c r="F30" s="23"/>
    </row>
    <row r="31" spans="2:6" ht="12.75" customHeight="1" x14ac:dyDescent="0.2">
      <c r="B31" s="21">
        <v>1400</v>
      </c>
      <c r="C31" s="17" t="s">
        <v>17</v>
      </c>
      <c r="D31" s="38">
        <f>SUM(D32:D37)</f>
        <v>128000198</v>
      </c>
      <c r="E31" s="36">
        <f>SUM(E32:E37)</f>
        <v>110000198</v>
      </c>
      <c r="F31" s="18">
        <f t="shared" ref="F31" si="3">SUM(F32:F37)</f>
        <v>27929678</v>
      </c>
    </row>
    <row r="32" spans="2:6" s="5" customFormat="1" ht="12.75" customHeight="1" x14ac:dyDescent="0.2">
      <c r="B32" s="22">
        <v>14103</v>
      </c>
      <c r="C32" s="20" t="s">
        <v>18</v>
      </c>
      <c r="D32" s="45">
        <v>56332219</v>
      </c>
      <c r="E32" s="46">
        <v>56332219</v>
      </c>
      <c r="F32" s="23">
        <v>13822686</v>
      </c>
    </row>
    <row r="33" spans="1:6" ht="12.75" customHeight="1" x14ac:dyDescent="0.2">
      <c r="B33" s="22">
        <v>14202</v>
      </c>
      <c r="C33" s="20" t="s">
        <v>19</v>
      </c>
      <c r="D33" s="45">
        <v>25798578</v>
      </c>
      <c r="E33" s="46">
        <v>25798578</v>
      </c>
      <c r="F33" s="23">
        <v>7993183</v>
      </c>
    </row>
    <row r="34" spans="1:6" s="8" customFormat="1" ht="12.75" customHeight="1" x14ac:dyDescent="0.2">
      <c r="B34" s="22">
        <v>14301</v>
      </c>
      <c r="C34" s="20" t="s">
        <v>20</v>
      </c>
      <c r="D34" s="45">
        <v>10319433</v>
      </c>
      <c r="E34" s="46">
        <v>10319433</v>
      </c>
      <c r="F34" s="23">
        <v>3197272</v>
      </c>
    </row>
    <row r="35" spans="1:6" s="7" customFormat="1" ht="12.75" customHeight="1" x14ac:dyDescent="0.2">
      <c r="B35" s="22">
        <v>14401</v>
      </c>
      <c r="C35" s="20" t="s">
        <v>21</v>
      </c>
      <c r="D35" s="45">
        <v>8287354</v>
      </c>
      <c r="E35" s="46">
        <v>8287354</v>
      </c>
      <c r="F35" s="23">
        <v>1650651</v>
      </c>
    </row>
    <row r="36" spans="1:6" s="8" customFormat="1" ht="12.75" customHeight="1" x14ac:dyDescent="0.2">
      <c r="B36" s="22">
        <v>14403</v>
      </c>
      <c r="C36" s="20" t="s">
        <v>22</v>
      </c>
      <c r="D36" s="45">
        <v>22199574</v>
      </c>
      <c r="E36" s="46">
        <v>4199574</v>
      </c>
      <c r="F36" s="23">
        <v>966636</v>
      </c>
    </row>
    <row r="37" spans="1:6" s="8" customFormat="1" ht="12.75" customHeight="1" x14ac:dyDescent="0.2">
      <c r="B37" s="22">
        <v>14406</v>
      </c>
      <c r="C37" s="20" t="s">
        <v>23</v>
      </c>
      <c r="D37" s="45">
        <v>5063040</v>
      </c>
      <c r="E37" s="46">
        <v>5063040</v>
      </c>
      <c r="F37" s="23">
        <v>299250</v>
      </c>
    </row>
    <row r="38" spans="1:6" ht="12.75" customHeight="1" x14ac:dyDescent="0.2">
      <c r="B38" s="22"/>
      <c r="C38" s="20"/>
      <c r="D38" s="45"/>
      <c r="E38" s="46"/>
      <c r="F38" s="23"/>
    </row>
    <row r="39" spans="1:6" ht="12.75" customHeight="1" x14ac:dyDescent="0.2">
      <c r="A39" s="5"/>
      <c r="B39" s="21">
        <v>1500</v>
      </c>
      <c r="C39" s="17" t="s">
        <v>24</v>
      </c>
      <c r="D39" s="38">
        <f>SUM(D40:D45)</f>
        <v>290830021</v>
      </c>
      <c r="E39" s="36">
        <f>SUM(E40:E45)</f>
        <v>350090968</v>
      </c>
      <c r="F39" s="18">
        <f t="shared" ref="F39" si="4">SUM(F40:F45)</f>
        <v>130640930</v>
      </c>
    </row>
    <row r="40" spans="1:6" s="5" customFormat="1" ht="12.75" customHeight="1" x14ac:dyDescent="0.2">
      <c r="B40" s="22">
        <v>15101</v>
      </c>
      <c r="C40" s="20" t="s">
        <v>25</v>
      </c>
      <c r="D40" s="45">
        <v>45969205</v>
      </c>
      <c r="E40" s="46">
        <v>45969205</v>
      </c>
      <c r="F40" s="23">
        <v>11644342</v>
      </c>
    </row>
    <row r="41" spans="1:6" s="7" customFormat="1" ht="12.75" customHeight="1" x14ac:dyDescent="0.2">
      <c r="B41" s="22">
        <v>15202</v>
      </c>
      <c r="C41" s="20" t="s">
        <v>26</v>
      </c>
      <c r="D41" s="45">
        <v>8741704</v>
      </c>
      <c r="E41" s="46">
        <v>51502651</v>
      </c>
      <c r="F41" s="23">
        <v>60872895</v>
      </c>
    </row>
    <row r="42" spans="1:6" s="7" customFormat="1" ht="12.75" customHeight="1" x14ac:dyDescent="0.2">
      <c r="B42" s="22">
        <v>15401</v>
      </c>
      <c r="C42" s="20" t="s">
        <v>27</v>
      </c>
      <c r="D42" s="45">
        <v>29936091</v>
      </c>
      <c r="E42" s="46">
        <v>21936091</v>
      </c>
      <c r="F42" s="23">
        <v>1760374</v>
      </c>
    </row>
    <row r="43" spans="1:6" s="7" customFormat="1" ht="12.75" customHeight="1" x14ac:dyDescent="0.2">
      <c r="B43" s="22">
        <v>15402</v>
      </c>
      <c r="C43" s="20" t="s">
        <v>28</v>
      </c>
      <c r="D43" s="45">
        <v>197850626</v>
      </c>
      <c r="E43" s="46">
        <v>197850626</v>
      </c>
      <c r="F43" s="23">
        <v>56277974</v>
      </c>
    </row>
    <row r="44" spans="1:6" s="8" customFormat="1" ht="12.75" customHeight="1" x14ac:dyDescent="0.2">
      <c r="B44" s="22">
        <v>15501</v>
      </c>
      <c r="C44" s="20" t="s">
        <v>29</v>
      </c>
      <c r="D44" s="45">
        <v>6192555</v>
      </c>
      <c r="E44" s="46">
        <v>6192555</v>
      </c>
      <c r="F44" s="23">
        <v>85345</v>
      </c>
    </row>
    <row r="45" spans="1:6" s="7" customFormat="1" ht="12.75" customHeight="1" x14ac:dyDescent="0.2">
      <c r="B45" s="22">
        <v>15901</v>
      </c>
      <c r="C45" s="20" t="s">
        <v>30</v>
      </c>
      <c r="D45" s="45">
        <v>2139840</v>
      </c>
      <c r="E45" s="46">
        <v>26639840</v>
      </c>
      <c r="F45" s="23">
        <v>0</v>
      </c>
    </row>
    <row r="46" spans="1:6" s="7" customFormat="1" ht="12.75" customHeight="1" x14ac:dyDescent="0.2">
      <c r="B46" s="22"/>
      <c r="C46" s="20"/>
      <c r="D46" s="38"/>
      <c r="E46" s="36"/>
      <c r="F46" s="18"/>
    </row>
    <row r="47" spans="1:6" s="5" customFormat="1" ht="12.75" customHeight="1" x14ac:dyDescent="0.2">
      <c r="B47" s="21">
        <v>1600</v>
      </c>
      <c r="C47" s="17" t="s">
        <v>31</v>
      </c>
      <c r="D47" s="38">
        <f>SUM(D48:D48)</f>
        <v>20578563</v>
      </c>
      <c r="E47" s="36">
        <f>SUM(E48:E48)</f>
        <v>20578563</v>
      </c>
      <c r="F47" s="18">
        <f>SUM(F48:F48)</f>
        <v>0</v>
      </c>
    </row>
    <row r="48" spans="1:6" s="7" customFormat="1" ht="12.75" customHeight="1" x14ac:dyDescent="0.2">
      <c r="B48" s="22">
        <v>16101</v>
      </c>
      <c r="C48" s="20" t="s">
        <v>32</v>
      </c>
      <c r="D48" s="45">
        <v>20578563</v>
      </c>
      <c r="E48" s="46">
        <v>20578563</v>
      </c>
      <c r="F48" s="23">
        <v>0</v>
      </c>
    </row>
    <row r="49" spans="1:6" s="7" customFormat="1" ht="12.75" customHeight="1" x14ac:dyDescent="0.2">
      <c r="B49" s="22"/>
      <c r="C49" s="20"/>
      <c r="D49" s="45"/>
      <c r="E49" s="46"/>
      <c r="F49" s="23"/>
    </row>
    <row r="50" spans="1:6" s="5" customFormat="1" ht="12.75" customHeight="1" x14ac:dyDescent="0.2">
      <c r="B50" s="21">
        <v>1700</v>
      </c>
      <c r="C50" s="17" t="s">
        <v>33</v>
      </c>
      <c r="D50" s="38">
        <f>+D51</f>
        <v>42000000</v>
      </c>
      <c r="E50" s="36">
        <f t="shared" ref="E50:F50" si="5">+E51</f>
        <v>42000000</v>
      </c>
      <c r="F50" s="18">
        <f t="shared" si="5"/>
        <v>39348990</v>
      </c>
    </row>
    <row r="51" spans="1:6" s="7" customFormat="1" ht="12.75" customHeight="1" x14ac:dyDescent="0.2">
      <c r="B51" s="22">
        <v>17101</v>
      </c>
      <c r="C51" s="20" t="s">
        <v>34</v>
      </c>
      <c r="D51" s="45">
        <v>42000000</v>
      </c>
      <c r="E51" s="46">
        <v>42000000</v>
      </c>
      <c r="F51" s="23">
        <v>39348990</v>
      </c>
    </row>
    <row r="52" spans="1:6" s="7" customFormat="1" ht="12.75" customHeight="1" x14ac:dyDescent="0.2">
      <c r="B52" s="30"/>
      <c r="C52" s="31"/>
      <c r="D52" s="47"/>
      <c r="E52" s="48"/>
      <c r="F52" s="32"/>
    </row>
    <row r="53" spans="1:6" ht="12.75" customHeight="1" x14ac:dyDescent="0.2">
      <c r="A53" s="5"/>
      <c r="B53" s="21">
        <v>2000</v>
      </c>
      <c r="C53" s="17" t="s">
        <v>35</v>
      </c>
      <c r="D53" s="38">
        <f>+D55+D61+D65+D68+D71</f>
        <v>10936288</v>
      </c>
      <c r="E53" s="36">
        <f>+E55+E61+E65+E68+E71</f>
        <v>10936288</v>
      </c>
      <c r="F53" s="36">
        <f>+F55+F61+F65+F68+F71</f>
        <v>659769</v>
      </c>
    </row>
    <row r="54" spans="1:6" s="7" customFormat="1" ht="12.75" customHeight="1" x14ac:dyDescent="0.2">
      <c r="A54" s="6"/>
      <c r="B54" s="22"/>
      <c r="C54" s="20"/>
      <c r="D54" s="45"/>
      <c r="E54" s="46"/>
      <c r="F54" s="23"/>
    </row>
    <row r="55" spans="1:6" s="7" customFormat="1" ht="12.75" customHeight="1" x14ac:dyDescent="0.2">
      <c r="A55" s="5"/>
      <c r="B55" s="21">
        <v>2100</v>
      </c>
      <c r="C55" s="17" t="s">
        <v>36</v>
      </c>
      <c r="D55" s="38">
        <f>SUM(D56:D59)</f>
        <v>4767033</v>
      </c>
      <c r="E55" s="36">
        <f>SUM(E56:E59)</f>
        <v>4767033</v>
      </c>
      <c r="F55" s="18">
        <f t="shared" ref="F55" si="6">SUM(F56:F59)</f>
        <v>170966</v>
      </c>
    </row>
    <row r="56" spans="1:6" s="8" customFormat="1" ht="12.75" customHeight="1" x14ac:dyDescent="0.2">
      <c r="A56" s="7"/>
      <c r="B56" s="22">
        <v>21101</v>
      </c>
      <c r="C56" s="20" t="s">
        <v>37</v>
      </c>
      <c r="D56" s="45">
        <v>4317060</v>
      </c>
      <c r="E56" s="46">
        <v>4317060</v>
      </c>
      <c r="F56" s="23">
        <v>128492</v>
      </c>
    </row>
    <row r="57" spans="1:6" ht="12.75" customHeight="1" x14ac:dyDescent="0.2">
      <c r="B57" s="22">
        <v>21401</v>
      </c>
      <c r="C57" s="20" t="s">
        <v>38</v>
      </c>
      <c r="D57" s="45">
        <v>360500</v>
      </c>
      <c r="E57" s="46">
        <v>360500</v>
      </c>
      <c r="F57" s="23">
        <v>8836</v>
      </c>
    </row>
    <row r="58" spans="1:6" ht="12.75" customHeight="1" x14ac:dyDescent="0.2">
      <c r="B58" s="22">
        <v>21501</v>
      </c>
      <c r="C58" s="20" t="s">
        <v>39</v>
      </c>
      <c r="D58" s="45">
        <v>89473</v>
      </c>
      <c r="E58" s="46">
        <v>89473</v>
      </c>
      <c r="F58" s="23">
        <f>32749+889</f>
        <v>33638</v>
      </c>
    </row>
    <row r="59" spans="1:6" s="7" customFormat="1" ht="12.75" customHeight="1" x14ac:dyDescent="0.2">
      <c r="B59" s="22">
        <v>21601</v>
      </c>
      <c r="C59" s="20" t="s">
        <v>40</v>
      </c>
      <c r="D59" s="45">
        <v>0</v>
      </c>
      <c r="E59" s="46">
        <v>0</v>
      </c>
      <c r="F59" s="23">
        <v>0</v>
      </c>
    </row>
    <row r="60" spans="1:6" s="7" customFormat="1" ht="12.75" customHeight="1" x14ac:dyDescent="0.2">
      <c r="A60" s="6"/>
      <c r="B60" s="22"/>
      <c r="C60" s="20"/>
      <c r="D60" s="45"/>
      <c r="E60" s="46"/>
      <c r="F60" s="23"/>
    </row>
    <row r="61" spans="1:6" ht="12.75" customHeight="1" x14ac:dyDescent="0.2">
      <c r="A61" s="5"/>
      <c r="B61" s="21">
        <v>2200</v>
      </c>
      <c r="C61" s="17" t="s">
        <v>41</v>
      </c>
      <c r="D61" s="38">
        <f>SUM(D62:D63)</f>
        <v>853000</v>
      </c>
      <c r="E61" s="36">
        <f t="shared" ref="E61:F61" si="7">SUM(E62:E63)</f>
        <v>853000</v>
      </c>
      <c r="F61" s="18">
        <f t="shared" si="7"/>
        <v>384686</v>
      </c>
    </row>
    <row r="62" spans="1:6" s="8" customFormat="1" ht="12.75" customHeight="1" x14ac:dyDescent="0.2">
      <c r="A62" s="7"/>
      <c r="B62" s="22">
        <v>22104</v>
      </c>
      <c r="C62" s="20" t="s">
        <v>42</v>
      </c>
      <c r="D62" s="45">
        <v>853000</v>
      </c>
      <c r="E62" s="46">
        <v>853000</v>
      </c>
      <c r="F62" s="23">
        <v>384686</v>
      </c>
    </row>
    <row r="63" spans="1:6" s="8" customFormat="1" ht="12.75" customHeight="1" x14ac:dyDescent="0.2">
      <c r="A63" s="7"/>
      <c r="B63" s="22">
        <v>22301</v>
      </c>
      <c r="C63" s="20" t="s">
        <v>128</v>
      </c>
      <c r="D63" s="45">
        <v>0</v>
      </c>
      <c r="E63" s="46">
        <v>0</v>
      </c>
      <c r="F63" s="23">
        <v>0</v>
      </c>
    </row>
    <row r="64" spans="1:6" s="8" customFormat="1" ht="12.75" customHeight="1" x14ac:dyDescent="0.2">
      <c r="A64" s="7"/>
      <c r="B64" s="22"/>
      <c r="C64" s="20"/>
      <c r="D64" s="45"/>
      <c r="E64" s="46"/>
      <c r="F64" s="23"/>
    </row>
    <row r="65" spans="1:6" ht="12.75" customHeight="1" x14ac:dyDescent="0.2">
      <c r="A65" s="5"/>
      <c r="B65" s="21">
        <v>2500</v>
      </c>
      <c r="C65" s="17" t="s">
        <v>43</v>
      </c>
      <c r="D65" s="38">
        <f>SUM(D66:D66)</f>
        <v>200000</v>
      </c>
      <c r="E65" s="36">
        <f>SUM(E66:E66)</f>
        <v>200000</v>
      </c>
      <c r="F65" s="18">
        <f>SUM(F66:F66)</f>
        <v>698</v>
      </c>
    </row>
    <row r="66" spans="1:6" ht="12.75" customHeight="1" x14ac:dyDescent="0.2">
      <c r="B66" s="22">
        <v>25301</v>
      </c>
      <c r="C66" s="20" t="s">
        <v>44</v>
      </c>
      <c r="D66" s="45">
        <v>200000</v>
      </c>
      <c r="E66" s="46">
        <v>200000</v>
      </c>
      <c r="F66" s="23">
        <v>698</v>
      </c>
    </row>
    <row r="67" spans="1:6" s="8" customFormat="1" ht="12.75" customHeight="1" x14ac:dyDescent="0.2">
      <c r="A67" s="7"/>
      <c r="B67" s="22"/>
      <c r="C67" s="20"/>
      <c r="D67" s="45"/>
      <c r="E67" s="46"/>
      <c r="F67" s="23"/>
    </row>
    <row r="68" spans="1:6" ht="12.75" customHeight="1" x14ac:dyDescent="0.2">
      <c r="A68" s="8"/>
      <c r="B68" s="21">
        <v>2600</v>
      </c>
      <c r="C68" s="17" t="s">
        <v>45</v>
      </c>
      <c r="D68" s="38">
        <f>+D69</f>
        <v>2116255</v>
      </c>
      <c r="E68" s="36">
        <f>+E69</f>
        <v>2116255</v>
      </c>
      <c r="F68" s="18">
        <f t="shared" ref="F68" si="8">+F69</f>
        <v>0</v>
      </c>
    </row>
    <row r="69" spans="1:6" s="7" customFormat="1" ht="12.75" customHeight="1" x14ac:dyDescent="0.2">
      <c r="A69" s="6"/>
      <c r="B69" s="22">
        <v>26103</v>
      </c>
      <c r="C69" s="20" t="s">
        <v>46</v>
      </c>
      <c r="D69" s="45">
        <v>2116255</v>
      </c>
      <c r="E69" s="46">
        <v>2116255</v>
      </c>
      <c r="F69" s="23">
        <v>0</v>
      </c>
    </row>
    <row r="70" spans="1:6" s="7" customFormat="1" ht="12.75" customHeight="1" x14ac:dyDescent="0.2">
      <c r="A70" s="6"/>
      <c r="B70" s="22"/>
      <c r="C70" s="20"/>
      <c r="D70" s="45"/>
      <c r="E70" s="46"/>
      <c r="F70" s="23"/>
    </row>
    <row r="71" spans="1:6" s="7" customFormat="1" ht="12.75" customHeight="1" x14ac:dyDescent="0.2">
      <c r="B71" s="21">
        <v>2700</v>
      </c>
      <c r="C71" s="17" t="s">
        <v>47</v>
      </c>
      <c r="D71" s="38">
        <f>+D72</f>
        <v>3000000</v>
      </c>
      <c r="E71" s="36">
        <f>+E72</f>
        <v>3000000</v>
      </c>
      <c r="F71" s="18">
        <f t="shared" ref="F71" si="9">+F72</f>
        <v>103419</v>
      </c>
    </row>
    <row r="72" spans="1:6" ht="12.75" customHeight="1" x14ac:dyDescent="0.2">
      <c r="A72" s="7"/>
      <c r="B72" s="22">
        <v>27101</v>
      </c>
      <c r="C72" s="20" t="s">
        <v>48</v>
      </c>
      <c r="D72" s="45">
        <v>3000000</v>
      </c>
      <c r="E72" s="46">
        <v>3000000</v>
      </c>
      <c r="F72" s="23">
        <v>103419</v>
      </c>
    </row>
    <row r="73" spans="1:6" ht="12.75" customHeight="1" x14ac:dyDescent="0.2">
      <c r="A73" s="7"/>
      <c r="B73" s="22"/>
      <c r="C73" s="20"/>
      <c r="D73" s="45"/>
      <c r="E73" s="46"/>
      <c r="F73" s="23"/>
    </row>
    <row r="74" spans="1:6" s="8" customFormat="1" ht="12.75" customHeight="1" x14ac:dyDescent="0.2">
      <c r="A74" s="7"/>
      <c r="B74" s="21">
        <v>3000</v>
      </c>
      <c r="C74" s="17" t="s">
        <v>49</v>
      </c>
      <c r="D74" s="38">
        <f>+D76+D86+D95+D110+D115+D124+D129+D135+D137</f>
        <v>1540730105</v>
      </c>
      <c r="E74" s="36">
        <f>+E76+E86+E95+E110+E115+E124+E129+E135+E137</f>
        <v>1540730105</v>
      </c>
      <c r="F74" s="18">
        <f>+F76+F86+F95+F110+F115+F124+F129+F135+F137</f>
        <v>181667202</v>
      </c>
    </row>
    <row r="75" spans="1:6" s="8" customFormat="1" ht="12.75" customHeight="1" x14ac:dyDescent="0.2">
      <c r="A75" s="5"/>
      <c r="B75" s="22"/>
      <c r="C75" s="20"/>
      <c r="D75" s="45"/>
      <c r="E75" s="46"/>
      <c r="F75" s="23"/>
    </row>
    <row r="76" spans="1:6" s="7" customFormat="1" ht="12.75" customHeight="1" x14ac:dyDescent="0.2">
      <c r="A76" s="6"/>
      <c r="B76" s="21">
        <v>3100</v>
      </c>
      <c r="C76" s="17" t="s">
        <v>50</v>
      </c>
      <c r="D76" s="38">
        <f>SUM(D77:D84)</f>
        <v>228368142</v>
      </c>
      <c r="E76" s="36">
        <f>SUM(E77:E84)</f>
        <v>288768142</v>
      </c>
      <c r="F76" s="18">
        <f>SUM(F77:F84)</f>
        <v>24042607</v>
      </c>
    </row>
    <row r="77" spans="1:6" s="7" customFormat="1" ht="12.75" customHeight="1" x14ac:dyDescent="0.2">
      <c r="A77" s="5"/>
      <c r="B77" s="22">
        <v>31101</v>
      </c>
      <c r="C77" s="20" t="s">
        <v>51</v>
      </c>
      <c r="D77" s="45">
        <v>11926025</v>
      </c>
      <c r="E77" s="46">
        <v>11926025</v>
      </c>
      <c r="F77" s="23">
        <v>2530185</v>
      </c>
    </row>
    <row r="78" spans="1:6" s="7" customFormat="1" ht="12.75" customHeight="1" x14ac:dyDescent="0.2">
      <c r="B78" s="22">
        <v>31301</v>
      </c>
      <c r="C78" s="20" t="s">
        <v>52</v>
      </c>
      <c r="D78" s="45">
        <v>1363600</v>
      </c>
      <c r="E78" s="46">
        <v>1363600</v>
      </c>
      <c r="F78" s="23">
        <v>477556</v>
      </c>
    </row>
    <row r="79" spans="1:6" s="2" customFormat="1" ht="12.75" customHeight="1" x14ac:dyDescent="0.2">
      <c r="A79" s="8"/>
      <c r="B79" s="22">
        <v>31401</v>
      </c>
      <c r="C79" s="20" t="s">
        <v>53</v>
      </c>
      <c r="D79" s="45">
        <v>5106811</v>
      </c>
      <c r="E79" s="46">
        <v>5106811</v>
      </c>
      <c r="F79" s="23">
        <v>480857</v>
      </c>
    </row>
    <row r="80" spans="1:6" s="8" customFormat="1" ht="12.75" customHeight="1" x14ac:dyDescent="0.2">
      <c r="B80" s="22">
        <v>31501</v>
      </c>
      <c r="C80" s="20" t="s">
        <v>54</v>
      </c>
      <c r="D80" s="45">
        <v>839714</v>
      </c>
      <c r="E80" s="46">
        <v>839714</v>
      </c>
      <c r="F80" s="23">
        <v>15204</v>
      </c>
    </row>
    <row r="81" spans="1:6" ht="12.75" customHeight="1" x14ac:dyDescent="0.2">
      <c r="A81" s="8"/>
      <c r="B81" s="22">
        <v>31602</v>
      </c>
      <c r="C81" s="20" t="s">
        <v>55</v>
      </c>
      <c r="D81" s="45">
        <v>202873838</v>
      </c>
      <c r="E81" s="46">
        <v>263273838</v>
      </c>
      <c r="F81" s="23">
        <v>19590728</v>
      </c>
    </row>
    <row r="82" spans="1:6" s="8" customFormat="1" ht="12.75" customHeight="1" x14ac:dyDescent="0.2">
      <c r="B82" s="22">
        <v>31701</v>
      </c>
      <c r="C82" s="20" t="s">
        <v>56</v>
      </c>
      <c r="D82" s="45">
        <v>729000</v>
      </c>
      <c r="E82" s="46">
        <v>729000</v>
      </c>
      <c r="F82" s="23">
        <v>8320</v>
      </c>
    </row>
    <row r="83" spans="1:6" s="7" customFormat="1" ht="12.75" customHeight="1" x14ac:dyDescent="0.2">
      <c r="B83" s="22">
        <v>31801</v>
      </c>
      <c r="C83" s="20" t="s">
        <v>57</v>
      </c>
      <c r="D83" s="45">
        <v>2335154</v>
      </c>
      <c r="E83" s="46">
        <v>2335154</v>
      </c>
      <c r="F83" s="23">
        <v>228128</v>
      </c>
    </row>
    <row r="84" spans="1:6" s="8" customFormat="1" ht="12.75" customHeight="1" x14ac:dyDescent="0.2">
      <c r="A84" s="7"/>
      <c r="B84" s="22">
        <v>31902</v>
      </c>
      <c r="C84" s="20" t="s">
        <v>58</v>
      </c>
      <c r="D84" s="45">
        <v>3194000</v>
      </c>
      <c r="E84" s="46">
        <v>3194000</v>
      </c>
      <c r="F84" s="23">
        <v>711629</v>
      </c>
    </row>
    <row r="85" spans="1:6" s="8" customFormat="1" ht="12.75" customHeight="1" x14ac:dyDescent="0.2">
      <c r="B85" s="24"/>
      <c r="C85" s="25"/>
      <c r="D85" s="45"/>
      <c r="E85" s="46"/>
      <c r="F85" s="23"/>
    </row>
    <row r="86" spans="1:6" ht="12.75" customHeight="1" x14ac:dyDescent="0.2">
      <c r="A86" s="8"/>
      <c r="B86" s="21">
        <v>3200</v>
      </c>
      <c r="C86" s="17" t="s">
        <v>59</v>
      </c>
      <c r="D86" s="38">
        <f t="shared" ref="D86:F86" si="10">SUM(D87:D93)</f>
        <v>135991256</v>
      </c>
      <c r="E86" s="36">
        <f t="shared" si="10"/>
        <v>320217256</v>
      </c>
      <c r="F86" s="18">
        <f t="shared" si="10"/>
        <v>15484806</v>
      </c>
    </row>
    <row r="87" spans="1:6" s="7" customFormat="1" ht="12.75" customHeight="1" x14ac:dyDescent="0.2">
      <c r="A87" s="8"/>
      <c r="B87" s="22">
        <v>32201</v>
      </c>
      <c r="C87" s="20" t="s">
        <v>60</v>
      </c>
      <c r="D87" s="45">
        <v>22453745</v>
      </c>
      <c r="E87" s="46">
        <v>22453745</v>
      </c>
      <c r="F87" s="23">
        <v>3433500</v>
      </c>
    </row>
    <row r="88" spans="1:6" ht="12.75" customHeight="1" x14ac:dyDescent="0.2">
      <c r="B88" s="22">
        <v>32301</v>
      </c>
      <c r="C88" s="20" t="s">
        <v>61</v>
      </c>
      <c r="D88" s="45">
        <v>40339030</v>
      </c>
      <c r="E88" s="46">
        <v>231228030</v>
      </c>
      <c r="F88" s="23">
        <v>3019940</v>
      </c>
    </row>
    <row r="89" spans="1:6" s="8" customFormat="1" ht="12.75" customHeight="1" x14ac:dyDescent="0.2">
      <c r="B89" s="22">
        <v>32302</v>
      </c>
      <c r="C89" s="20" t="s">
        <v>62</v>
      </c>
      <c r="D89" s="45">
        <v>0</v>
      </c>
      <c r="E89" s="46">
        <v>0</v>
      </c>
      <c r="F89" s="23">
        <v>0</v>
      </c>
    </row>
    <row r="90" spans="1:6" s="8" customFormat="1" ht="12.75" customHeight="1" x14ac:dyDescent="0.2">
      <c r="B90" s="22">
        <v>32503</v>
      </c>
      <c r="C90" s="20" t="s">
        <v>63</v>
      </c>
      <c r="D90" s="45">
        <v>13653524</v>
      </c>
      <c r="E90" s="46">
        <v>9153524</v>
      </c>
      <c r="F90" s="23">
        <v>974830</v>
      </c>
    </row>
    <row r="91" spans="1:6" s="8" customFormat="1" ht="12.75" customHeight="1" x14ac:dyDescent="0.2">
      <c r="A91" s="6"/>
      <c r="B91" s="22">
        <v>32505</v>
      </c>
      <c r="C91" s="20" t="s">
        <v>64</v>
      </c>
      <c r="D91" s="45">
        <v>36960000</v>
      </c>
      <c r="E91" s="46">
        <v>36960000</v>
      </c>
      <c r="F91" s="23">
        <v>8051643</v>
      </c>
    </row>
    <row r="92" spans="1:6" s="8" customFormat="1" ht="12.75" customHeight="1" x14ac:dyDescent="0.2">
      <c r="B92" s="22">
        <v>32601</v>
      </c>
      <c r="C92" s="20" t="s">
        <v>65</v>
      </c>
      <c r="D92" s="45">
        <v>63448</v>
      </c>
      <c r="E92" s="46">
        <v>63448</v>
      </c>
      <c r="F92" s="23">
        <v>4893</v>
      </c>
    </row>
    <row r="93" spans="1:6" s="8" customFormat="1" ht="12.75" customHeight="1" x14ac:dyDescent="0.2">
      <c r="B93" s="30">
        <v>32701</v>
      </c>
      <c r="C93" s="31" t="s">
        <v>66</v>
      </c>
      <c r="D93" s="47">
        <v>22521509</v>
      </c>
      <c r="E93" s="48">
        <v>20358509</v>
      </c>
      <c r="F93" s="32">
        <v>0</v>
      </c>
    </row>
    <row r="94" spans="1:6" s="8" customFormat="1" ht="12.75" customHeight="1" x14ac:dyDescent="0.2">
      <c r="A94" s="6"/>
      <c r="B94" s="24"/>
      <c r="C94" s="25"/>
      <c r="D94" s="45"/>
      <c r="E94" s="46"/>
      <c r="F94" s="23"/>
    </row>
    <row r="95" spans="1:6" s="8" customFormat="1" ht="12.75" customHeight="1" x14ac:dyDescent="0.2">
      <c r="B95" s="21">
        <v>3300</v>
      </c>
      <c r="C95" s="17" t="s">
        <v>67</v>
      </c>
      <c r="D95" s="38">
        <f>SUM(D96:D108)</f>
        <v>769425813</v>
      </c>
      <c r="E95" s="36">
        <f>SUM(E96:E108)</f>
        <v>555299813</v>
      </c>
      <c r="F95" s="18">
        <f>SUM(F96:F108)</f>
        <v>94461072</v>
      </c>
    </row>
    <row r="96" spans="1:6" s="8" customFormat="1" ht="12.75" customHeight="1" x14ac:dyDescent="0.2">
      <c r="B96" s="22">
        <v>33104</v>
      </c>
      <c r="C96" s="20" t="s">
        <v>68</v>
      </c>
      <c r="D96" s="45">
        <v>21463297</v>
      </c>
      <c r="E96" s="46">
        <v>21463297</v>
      </c>
      <c r="F96" s="23">
        <v>10626592</v>
      </c>
    </row>
    <row r="97" spans="1:6" s="8" customFormat="1" ht="12.75" customHeight="1" x14ac:dyDescent="0.2">
      <c r="B97" s="22">
        <v>33105</v>
      </c>
      <c r="C97" s="20" t="s">
        <v>69</v>
      </c>
      <c r="D97" s="45">
        <v>1220000</v>
      </c>
      <c r="E97" s="46">
        <v>1220000</v>
      </c>
      <c r="F97" s="23">
        <v>100500</v>
      </c>
    </row>
    <row r="98" spans="1:6" s="8" customFormat="1" ht="12.75" customHeight="1" x14ac:dyDescent="0.2">
      <c r="B98" s="22">
        <v>33301</v>
      </c>
      <c r="C98" s="20" t="s">
        <v>70</v>
      </c>
      <c r="D98" s="45">
        <v>134696352</v>
      </c>
      <c r="E98" s="46">
        <v>13570352</v>
      </c>
      <c r="F98" s="23">
        <v>863155</v>
      </c>
    </row>
    <row r="99" spans="1:6" s="8" customFormat="1" ht="12.75" customHeight="1" x14ac:dyDescent="0.2">
      <c r="B99" s="22">
        <v>33303</v>
      </c>
      <c r="C99" s="20" t="s">
        <v>134</v>
      </c>
      <c r="D99" s="45">
        <v>300000</v>
      </c>
      <c r="E99" s="46">
        <v>300000</v>
      </c>
      <c r="F99" s="23">
        <v>0</v>
      </c>
    </row>
    <row r="100" spans="1:6" s="8" customFormat="1" ht="12.75" customHeight="1" x14ac:dyDescent="0.2">
      <c r="B100" s="22">
        <v>33401</v>
      </c>
      <c r="C100" s="20" t="s">
        <v>71</v>
      </c>
      <c r="D100" s="45">
        <v>11320686</v>
      </c>
      <c r="E100" s="46">
        <v>11320686</v>
      </c>
      <c r="F100" s="23">
        <v>0</v>
      </c>
    </row>
    <row r="101" spans="1:6" s="8" customFormat="1" ht="12.75" customHeight="1" x14ac:dyDescent="0.2">
      <c r="B101" s="22">
        <v>33501</v>
      </c>
      <c r="C101" s="20" t="s">
        <v>135</v>
      </c>
      <c r="D101" s="45">
        <v>2000000</v>
      </c>
      <c r="E101" s="46">
        <v>2000000</v>
      </c>
      <c r="F101" s="23">
        <v>0</v>
      </c>
    </row>
    <row r="102" spans="1:6" s="8" customFormat="1" ht="12.75" customHeight="1" x14ac:dyDescent="0.2">
      <c r="B102" s="22">
        <v>33601</v>
      </c>
      <c r="C102" s="20" t="s">
        <v>125</v>
      </c>
      <c r="D102" s="45">
        <v>0</v>
      </c>
      <c r="E102" s="46">
        <v>0</v>
      </c>
      <c r="F102" s="23">
        <v>0</v>
      </c>
    </row>
    <row r="103" spans="1:6" s="8" customFormat="1" ht="12.75" customHeight="1" x14ac:dyDescent="0.2">
      <c r="B103" s="22">
        <v>33602</v>
      </c>
      <c r="C103" s="20" t="s">
        <v>72</v>
      </c>
      <c r="D103" s="45">
        <v>16710345</v>
      </c>
      <c r="E103" s="46">
        <v>16710345</v>
      </c>
      <c r="F103" s="23">
        <v>1663311</v>
      </c>
    </row>
    <row r="104" spans="1:6" s="8" customFormat="1" ht="12.75" customHeight="1" x14ac:dyDescent="0.2">
      <c r="B104" s="22">
        <v>33604</v>
      </c>
      <c r="C104" s="20" t="s">
        <v>73</v>
      </c>
      <c r="D104" s="45">
        <v>7500000</v>
      </c>
      <c r="E104" s="46">
        <v>7500000</v>
      </c>
      <c r="F104" s="23">
        <v>0</v>
      </c>
    </row>
    <row r="105" spans="1:6" s="8" customFormat="1" ht="12.75" customHeight="1" x14ac:dyDescent="0.2">
      <c r="B105" s="22">
        <v>33605</v>
      </c>
      <c r="C105" s="20" t="s">
        <v>74</v>
      </c>
      <c r="D105" s="45">
        <v>1480000</v>
      </c>
      <c r="E105" s="46">
        <v>1480000</v>
      </c>
      <c r="F105" s="23">
        <v>99155</v>
      </c>
    </row>
    <row r="106" spans="1:6" s="8" customFormat="1" ht="12.75" customHeight="1" x14ac:dyDescent="0.2">
      <c r="B106" s="22">
        <v>33801</v>
      </c>
      <c r="C106" s="20" t="s">
        <v>75</v>
      </c>
      <c r="D106" s="45">
        <v>27224622</v>
      </c>
      <c r="E106" s="46">
        <v>27224622</v>
      </c>
      <c r="F106" s="23">
        <v>3077727</v>
      </c>
    </row>
    <row r="107" spans="1:6" s="8" customFormat="1" ht="12.75" customHeight="1" x14ac:dyDescent="0.2">
      <c r="B107" s="22">
        <v>33901</v>
      </c>
      <c r="C107" s="20" t="s">
        <v>76</v>
      </c>
      <c r="D107" s="45">
        <v>544810511</v>
      </c>
      <c r="E107" s="46">
        <v>451810511</v>
      </c>
      <c r="F107" s="23">
        <v>77939264</v>
      </c>
    </row>
    <row r="108" spans="1:6" s="8" customFormat="1" ht="12.75" customHeight="1" x14ac:dyDescent="0.2">
      <c r="B108" s="22">
        <v>33903</v>
      </c>
      <c r="C108" s="20" t="s">
        <v>115</v>
      </c>
      <c r="D108" s="45">
        <v>700000</v>
      </c>
      <c r="E108" s="46">
        <v>700000</v>
      </c>
      <c r="F108" s="23">
        <v>91368</v>
      </c>
    </row>
    <row r="109" spans="1:6" s="8" customFormat="1" ht="12.75" customHeight="1" x14ac:dyDescent="0.2">
      <c r="B109" s="22"/>
      <c r="C109" s="20"/>
      <c r="D109" s="45"/>
      <c r="E109" s="46"/>
      <c r="F109" s="23"/>
    </row>
    <row r="110" spans="1:6" s="8" customFormat="1" ht="12.75" customHeight="1" x14ac:dyDescent="0.2">
      <c r="B110" s="21">
        <v>3400</v>
      </c>
      <c r="C110" s="17" t="s">
        <v>77</v>
      </c>
      <c r="D110" s="38">
        <f>SUM(D111:D113)</f>
        <v>48971689</v>
      </c>
      <c r="E110" s="36">
        <f>SUM(E111:E113)</f>
        <v>48971689</v>
      </c>
      <c r="F110" s="18">
        <f t="shared" ref="F110" si="11">SUM(F111:F113)</f>
        <v>6221279</v>
      </c>
    </row>
    <row r="111" spans="1:6" s="8" customFormat="1" ht="12.75" customHeight="1" x14ac:dyDescent="0.2">
      <c r="B111" s="22">
        <v>34101</v>
      </c>
      <c r="C111" s="20" t="s">
        <v>78</v>
      </c>
      <c r="D111" s="45">
        <v>46590432</v>
      </c>
      <c r="E111" s="46">
        <v>46590432</v>
      </c>
      <c r="F111" s="23">
        <v>5897636</v>
      </c>
    </row>
    <row r="112" spans="1:6" s="8" customFormat="1" ht="12.75" customHeight="1" x14ac:dyDescent="0.2">
      <c r="A112" s="6"/>
      <c r="B112" s="22">
        <v>34501</v>
      </c>
      <c r="C112" s="20" t="s">
        <v>79</v>
      </c>
      <c r="D112" s="45">
        <v>2036207</v>
      </c>
      <c r="E112" s="46">
        <v>2036207</v>
      </c>
      <c r="F112" s="23">
        <v>292679</v>
      </c>
    </row>
    <row r="113" spans="1:6" s="8" customFormat="1" ht="12.75" customHeight="1" x14ac:dyDescent="0.2">
      <c r="A113" s="6"/>
      <c r="B113" s="22">
        <v>34701</v>
      </c>
      <c r="C113" s="20" t="s">
        <v>80</v>
      </c>
      <c r="D113" s="45">
        <v>345050</v>
      </c>
      <c r="E113" s="46">
        <v>345050</v>
      </c>
      <c r="F113" s="23">
        <v>30964</v>
      </c>
    </row>
    <row r="114" spans="1:6" s="8" customFormat="1" ht="12.75" customHeight="1" x14ac:dyDescent="0.2">
      <c r="A114" s="7"/>
      <c r="B114" s="22"/>
      <c r="C114" s="20"/>
      <c r="D114" s="45"/>
      <c r="E114" s="46"/>
      <c r="F114" s="23"/>
    </row>
    <row r="115" spans="1:6" s="8" customFormat="1" ht="12.75" customHeight="1" x14ac:dyDescent="0.2">
      <c r="B115" s="21">
        <v>3500</v>
      </c>
      <c r="C115" s="17" t="s">
        <v>81</v>
      </c>
      <c r="D115" s="38">
        <f>SUM(D116:D122)</f>
        <v>67198821</v>
      </c>
      <c r="E115" s="36">
        <f t="shared" ref="E115:F115" si="12">SUM(E116:E122)</f>
        <v>53898821</v>
      </c>
      <c r="F115" s="18">
        <f t="shared" si="12"/>
        <v>6959101</v>
      </c>
    </row>
    <row r="116" spans="1:6" s="8" customFormat="1" ht="12.75" customHeight="1" x14ac:dyDescent="0.2">
      <c r="B116" s="22">
        <v>35101</v>
      </c>
      <c r="C116" s="20" t="s">
        <v>82</v>
      </c>
      <c r="D116" s="45">
        <v>45574311</v>
      </c>
      <c r="E116" s="46">
        <v>34074311</v>
      </c>
      <c r="F116" s="23">
        <v>4621675</v>
      </c>
    </row>
    <row r="117" spans="1:6" s="8" customFormat="1" ht="12.75" customHeight="1" x14ac:dyDescent="0.2">
      <c r="A117" s="6"/>
      <c r="B117" s="26">
        <v>35201</v>
      </c>
      <c r="C117" s="20" t="s">
        <v>83</v>
      </c>
      <c r="D117" s="45">
        <v>0</v>
      </c>
      <c r="E117" s="46">
        <v>0</v>
      </c>
      <c r="F117" s="23">
        <v>0</v>
      </c>
    </row>
    <row r="118" spans="1:6" s="8" customFormat="1" ht="12.75" customHeight="1" x14ac:dyDescent="0.2">
      <c r="A118" s="7"/>
      <c r="B118" s="26">
        <v>35301</v>
      </c>
      <c r="C118" s="20" t="s">
        <v>84</v>
      </c>
      <c r="D118" s="45">
        <v>990000</v>
      </c>
      <c r="E118" s="46">
        <v>990000</v>
      </c>
      <c r="F118" s="23">
        <v>81903</v>
      </c>
    </row>
    <row r="119" spans="1:6" s="8" customFormat="1" ht="12.75" customHeight="1" x14ac:dyDescent="0.2">
      <c r="B119" s="26">
        <v>35501</v>
      </c>
      <c r="C119" s="20" t="s">
        <v>85</v>
      </c>
      <c r="D119" s="45">
        <v>129310</v>
      </c>
      <c r="E119" s="46">
        <v>129310</v>
      </c>
      <c r="F119" s="23">
        <v>35279</v>
      </c>
    </row>
    <row r="120" spans="1:6" s="8" customFormat="1" ht="12.75" customHeight="1" x14ac:dyDescent="0.2">
      <c r="B120" s="26">
        <v>35701</v>
      </c>
      <c r="C120" s="20" t="s">
        <v>86</v>
      </c>
      <c r="D120" s="45">
        <v>265200</v>
      </c>
      <c r="E120" s="46">
        <v>265200</v>
      </c>
      <c r="F120" s="23">
        <v>31137</v>
      </c>
    </row>
    <row r="121" spans="1:6" s="8" customFormat="1" ht="12.75" customHeight="1" x14ac:dyDescent="0.2">
      <c r="A121" s="6"/>
      <c r="B121" s="26">
        <v>35801</v>
      </c>
      <c r="C121" s="20" t="s">
        <v>87</v>
      </c>
      <c r="D121" s="45">
        <v>20240000</v>
      </c>
      <c r="E121" s="46">
        <v>18440000</v>
      </c>
      <c r="F121" s="23">
        <v>2189107</v>
      </c>
    </row>
    <row r="122" spans="1:6" s="8" customFormat="1" ht="12.75" customHeight="1" x14ac:dyDescent="0.2">
      <c r="A122" s="6"/>
      <c r="B122" s="26">
        <v>35901</v>
      </c>
      <c r="C122" s="20" t="s">
        <v>130</v>
      </c>
      <c r="D122" s="45">
        <v>0</v>
      </c>
      <c r="E122" s="46">
        <v>0</v>
      </c>
      <c r="F122" s="23"/>
    </row>
    <row r="123" spans="1:6" s="7" customFormat="1" ht="12.75" customHeight="1" x14ac:dyDescent="0.2">
      <c r="A123" s="8"/>
      <c r="B123" s="22"/>
      <c r="C123" s="20"/>
      <c r="D123" s="45"/>
      <c r="E123" s="46"/>
      <c r="F123" s="23"/>
    </row>
    <row r="124" spans="1:6" s="8" customFormat="1" ht="12.75" customHeight="1" x14ac:dyDescent="0.2">
      <c r="B124" s="27">
        <v>3600</v>
      </c>
      <c r="C124" s="28" t="s">
        <v>88</v>
      </c>
      <c r="D124" s="38">
        <f>SUM(D125:D127)</f>
        <v>65760000</v>
      </c>
      <c r="E124" s="36">
        <f t="shared" ref="E124:F124" si="13">SUM(E125:E127)</f>
        <v>65760000</v>
      </c>
      <c r="F124" s="18">
        <f t="shared" si="13"/>
        <v>1200</v>
      </c>
    </row>
    <row r="125" spans="1:6" s="8" customFormat="1" ht="12.75" customHeight="1" x14ac:dyDescent="0.2">
      <c r="B125" s="22">
        <v>36101</v>
      </c>
      <c r="C125" s="20" t="s">
        <v>131</v>
      </c>
      <c r="D125" s="45">
        <v>0</v>
      </c>
      <c r="E125" s="46">
        <v>0</v>
      </c>
      <c r="F125" s="23">
        <v>0</v>
      </c>
    </row>
    <row r="126" spans="1:6" s="8" customFormat="1" ht="12.75" customHeight="1" x14ac:dyDescent="0.2">
      <c r="A126" s="7"/>
      <c r="B126" s="22">
        <v>36201</v>
      </c>
      <c r="C126" s="20" t="s">
        <v>89</v>
      </c>
      <c r="D126" s="45">
        <v>64560000</v>
      </c>
      <c r="E126" s="46">
        <v>64560000</v>
      </c>
      <c r="F126" s="23">
        <v>0</v>
      </c>
    </row>
    <row r="127" spans="1:6" s="7" customFormat="1" ht="12.75" customHeight="1" x14ac:dyDescent="0.2">
      <c r="A127" s="8"/>
      <c r="B127" s="22">
        <v>36901</v>
      </c>
      <c r="C127" s="20" t="s">
        <v>90</v>
      </c>
      <c r="D127" s="45">
        <v>1200000</v>
      </c>
      <c r="E127" s="46">
        <v>1200000</v>
      </c>
      <c r="F127" s="23">
        <v>1200</v>
      </c>
    </row>
    <row r="128" spans="1:6" s="7" customFormat="1" ht="12.75" customHeight="1" x14ac:dyDescent="0.2">
      <c r="A128" s="9"/>
      <c r="B128" s="22"/>
      <c r="C128" s="20"/>
      <c r="D128" s="38"/>
      <c r="E128" s="36"/>
      <c r="F128" s="23"/>
    </row>
    <row r="129" spans="1:6" ht="12.75" customHeight="1" x14ac:dyDescent="0.2">
      <c r="A129" s="8"/>
      <c r="B129" s="29">
        <v>3700</v>
      </c>
      <c r="C129" s="17" t="s">
        <v>91</v>
      </c>
      <c r="D129" s="38">
        <f>SUM(D130:D133)</f>
        <v>29703213</v>
      </c>
      <c r="E129" s="36">
        <f t="shared" ref="E129:F129" si="14">SUM(E130:E133)</f>
        <v>29703213</v>
      </c>
      <c r="F129" s="18">
        <f t="shared" si="14"/>
        <v>4270626</v>
      </c>
    </row>
    <row r="130" spans="1:6" s="7" customFormat="1" ht="12.75" customHeight="1" x14ac:dyDescent="0.2">
      <c r="A130" s="6"/>
      <c r="B130" s="26">
        <v>37104</v>
      </c>
      <c r="C130" s="20" t="s">
        <v>92</v>
      </c>
      <c r="D130" s="45">
        <v>6857142</v>
      </c>
      <c r="E130" s="46">
        <v>6857142</v>
      </c>
      <c r="F130" s="23">
        <v>472168</v>
      </c>
    </row>
    <row r="131" spans="1:6" ht="12.75" customHeight="1" x14ac:dyDescent="0.2">
      <c r="A131" s="7"/>
      <c r="B131" s="26">
        <v>37106</v>
      </c>
      <c r="C131" s="20" t="s">
        <v>93</v>
      </c>
      <c r="D131" s="45">
        <v>956000</v>
      </c>
      <c r="E131" s="46">
        <v>956000</v>
      </c>
      <c r="F131" s="23">
        <v>0</v>
      </c>
    </row>
    <row r="132" spans="1:6" ht="12.75" customHeight="1" x14ac:dyDescent="0.2">
      <c r="A132" s="7"/>
      <c r="B132" s="22">
        <v>37504</v>
      </c>
      <c r="C132" s="20" t="s">
        <v>94</v>
      </c>
      <c r="D132" s="45">
        <v>20276271</v>
      </c>
      <c r="E132" s="46">
        <v>20276271</v>
      </c>
      <c r="F132" s="23">
        <v>3798458</v>
      </c>
    </row>
    <row r="133" spans="1:6" ht="12.75" customHeight="1" x14ac:dyDescent="0.2">
      <c r="A133" s="7"/>
      <c r="B133" s="22">
        <v>37602</v>
      </c>
      <c r="C133" s="20" t="s">
        <v>126</v>
      </c>
      <c r="D133" s="45">
        <v>1613800</v>
      </c>
      <c r="E133" s="46">
        <v>1613800</v>
      </c>
      <c r="F133" s="23">
        <v>0</v>
      </c>
    </row>
    <row r="134" spans="1:6" s="8" customFormat="1" ht="12.75" customHeight="1" x14ac:dyDescent="0.2">
      <c r="B134" s="26"/>
      <c r="C134" s="20"/>
      <c r="D134" s="45"/>
      <c r="E134" s="46"/>
      <c r="F134" s="23"/>
    </row>
    <row r="135" spans="1:6" s="7" customFormat="1" ht="12.75" customHeight="1" x14ac:dyDescent="0.2">
      <c r="A135" s="8"/>
      <c r="B135" s="21">
        <v>3800</v>
      </c>
      <c r="C135" s="17" t="s">
        <v>95</v>
      </c>
      <c r="D135" s="38">
        <v>0</v>
      </c>
      <c r="E135" s="36">
        <v>0</v>
      </c>
      <c r="F135" s="18">
        <v>0</v>
      </c>
    </row>
    <row r="136" spans="1:6" s="7" customFormat="1" ht="12.75" customHeight="1" x14ac:dyDescent="0.2">
      <c r="A136" s="6"/>
      <c r="B136" s="26"/>
      <c r="C136" s="20"/>
      <c r="D136" s="45"/>
      <c r="E136" s="46"/>
      <c r="F136" s="23"/>
    </row>
    <row r="137" spans="1:6" s="7" customFormat="1" ht="12.75" customHeight="1" x14ac:dyDescent="0.2">
      <c r="B137" s="21">
        <v>3900</v>
      </c>
      <c r="C137" s="17" t="s">
        <v>96</v>
      </c>
      <c r="D137" s="38">
        <f>SUM(D138:D141)</f>
        <v>195311171</v>
      </c>
      <c r="E137" s="36">
        <f>SUM(E138:E141)</f>
        <v>178111171</v>
      </c>
      <c r="F137" s="18">
        <f>SUM(F138:F141)</f>
        <v>30226511</v>
      </c>
    </row>
    <row r="138" spans="1:6" s="8" customFormat="1" ht="12.75" customHeight="1" x14ac:dyDescent="0.2">
      <c r="B138" s="22">
        <v>39202</v>
      </c>
      <c r="C138" s="20" t="s">
        <v>97</v>
      </c>
      <c r="D138" s="45">
        <v>167117671</v>
      </c>
      <c r="E138" s="46">
        <v>149917671</v>
      </c>
      <c r="F138" s="23">
        <v>24691196</v>
      </c>
    </row>
    <row r="139" spans="1:6" s="8" customFormat="1" ht="12.75" customHeight="1" x14ac:dyDescent="0.2">
      <c r="B139" s="22">
        <v>39401</v>
      </c>
      <c r="C139" s="20" t="s">
        <v>129</v>
      </c>
      <c r="D139" s="45">
        <v>4900000</v>
      </c>
      <c r="E139" s="46">
        <v>4900000</v>
      </c>
      <c r="F139" s="23">
        <v>0</v>
      </c>
    </row>
    <row r="140" spans="1:6" s="8" customFormat="1" ht="12.75" customHeight="1" x14ac:dyDescent="0.2">
      <c r="B140" s="22">
        <v>39801</v>
      </c>
      <c r="C140" s="20" t="s">
        <v>98</v>
      </c>
      <c r="D140" s="45">
        <v>21175000</v>
      </c>
      <c r="E140" s="46">
        <v>21175000</v>
      </c>
      <c r="F140" s="23">
        <v>5375315</v>
      </c>
    </row>
    <row r="141" spans="1:6" s="8" customFormat="1" ht="12.75" customHeight="1" x14ac:dyDescent="0.2">
      <c r="B141" s="30">
        <v>39904</v>
      </c>
      <c r="C141" s="31" t="s">
        <v>99</v>
      </c>
      <c r="D141" s="47">
        <v>2118500</v>
      </c>
      <c r="E141" s="48">
        <v>2118500</v>
      </c>
      <c r="F141" s="32">
        <v>160000</v>
      </c>
    </row>
    <row r="142" spans="1:6" s="8" customFormat="1" ht="12.75" customHeight="1" x14ac:dyDescent="0.2">
      <c r="B142" s="42"/>
      <c r="C142" s="43"/>
      <c r="D142" s="49"/>
      <c r="E142" s="50"/>
      <c r="F142" s="15"/>
    </row>
    <row r="143" spans="1:6" ht="12.75" customHeight="1" x14ac:dyDescent="0.2">
      <c r="B143" s="21" t="s">
        <v>100</v>
      </c>
      <c r="C143" s="33"/>
      <c r="D143" s="38">
        <f>+D145+D163</f>
        <v>0</v>
      </c>
      <c r="E143" s="36">
        <f>+E145+E163</f>
        <v>0</v>
      </c>
      <c r="F143" s="18">
        <f>+F145+F163</f>
        <v>0</v>
      </c>
    </row>
    <row r="144" spans="1:6" ht="12.75" customHeight="1" x14ac:dyDescent="0.2">
      <c r="B144" s="22"/>
      <c r="C144" s="33"/>
      <c r="D144" s="45"/>
      <c r="E144" s="46"/>
      <c r="F144" s="23"/>
    </row>
    <row r="145" spans="1:6" ht="12.75" customHeight="1" x14ac:dyDescent="0.2">
      <c r="B145" s="21">
        <v>5000</v>
      </c>
      <c r="C145" s="34" t="s">
        <v>101</v>
      </c>
      <c r="D145" s="38">
        <f>+D147+D152+D156+D159</f>
        <v>0</v>
      </c>
      <c r="E145" s="36">
        <f>+E147+E152+E156+E159</f>
        <v>0</v>
      </c>
      <c r="F145" s="18">
        <f>+F147+F152+F156+F159</f>
        <v>0</v>
      </c>
    </row>
    <row r="146" spans="1:6" ht="12.75" customHeight="1" x14ac:dyDescent="0.2">
      <c r="B146" s="22"/>
      <c r="C146" s="33"/>
      <c r="D146" s="45"/>
      <c r="E146" s="46"/>
      <c r="F146" s="23"/>
    </row>
    <row r="147" spans="1:6" ht="12.75" customHeight="1" x14ac:dyDescent="0.2">
      <c r="B147" s="21">
        <v>5100</v>
      </c>
      <c r="C147" s="34" t="s">
        <v>102</v>
      </c>
      <c r="D147" s="38">
        <f>SUM(D148:D150)</f>
        <v>0</v>
      </c>
      <c r="E147" s="36">
        <f>SUM(E148:E150)</f>
        <v>0</v>
      </c>
      <c r="F147" s="18">
        <f t="shared" ref="F147" si="15">SUM(F148:F150)</f>
        <v>0</v>
      </c>
    </row>
    <row r="148" spans="1:6" s="7" customFormat="1" ht="12.75" customHeight="1" x14ac:dyDescent="0.2">
      <c r="A148" s="6"/>
      <c r="B148" s="22">
        <v>51101</v>
      </c>
      <c r="C148" s="33" t="s">
        <v>103</v>
      </c>
      <c r="D148" s="45">
        <v>0</v>
      </c>
      <c r="E148" s="46">
        <v>0</v>
      </c>
      <c r="F148" s="23">
        <v>0</v>
      </c>
    </row>
    <row r="149" spans="1:6" s="7" customFormat="1" ht="12.75" customHeight="1" x14ac:dyDescent="0.2">
      <c r="A149" s="6"/>
      <c r="B149" s="22">
        <v>51501</v>
      </c>
      <c r="C149" s="33" t="s">
        <v>117</v>
      </c>
      <c r="D149" s="45">
        <v>0</v>
      </c>
      <c r="E149" s="46">
        <v>0</v>
      </c>
      <c r="F149" s="23">
        <v>0</v>
      </c>
    </row>
    <row r="150" spans="1:6" s="7" customFormat="1" ht="12.75" customHeight="1" x14ac:dyDescent="0.2">
      <c r="A150" s="5"/>
      <c r="B150" s="22">
        <v>51901</v>
      </c>
      <c r="C150" s="33" t="s">
        <v>104</v>
      </c>
      <c r="D150" s="45">
        <v>0</v>
      </c>
      <c r="E150" s="46">
        <v>0</v>
      </c>
      <c r="F150" s="23">
        <v>0</v>
      </c>
    </row>
    <row r="151" spans="1:6" s="8" customFormat="1" ht="12.75" customHeight="1" x14ac:dyDescent="0.2">
      <c r="A151" s="6"/>
      <c r="B151" s="22"/>
      <c r="C151" s="33"/>
      <c r="D151" s="38"/>
      <c r="E151" s="36"/>
      <c r="F151" s="18"/>
    </row>
    <row r="152" spans="1:6" ht="12.75" customHeight="1" x14ac:dyDescent="0.2">
      <c r="A152" s="5"/>
      <c r="B152" s="21">
        <v>5200</v>
      </c>
      <c r="C152" s="34" t="s">
        <v>105</v>
      </c>
      <c r="D152" s="38">
        <f t="shared" ref="D152:F152" si="16">SUM(D153:D154)</f>
        <v>0</v>
      </c>
      <c r="E152" s="36">
        <f>SUM(E153:E154)</f>
        <v>0</v>
      </c>
      <c r="F152" s="18">
        <f t="shared" si="16"/>
        <v>0</v>
      </c>
    </row>
    <row r="153" spans="1:6" ht="12.75" customHeight="1" x14ac:dyDescent="0.2">
      <c r="A153" s="7"/>
      <c r="B153" s="22">
        <v>52101</v>
      </c>
      <c r="C153" s="33" t="s">
        <v>106</v>
      </c>
      <c r="D153" s="45">
        <v>0</v>
      </c>
      <c r="E153" s="46">
        <v>0</v>
      </c>
      <c r="F153" s="23">
        <v>0</v>
      </c>
    </row>
    <row r="154" spans="1:6" s="7" customFormat="1" ht="12.75" customHeight="1" x14ac:dyDescent="0.2">
      <c r="A154" s="8"/>
      <c r="B154" s="22">
        <v>52301</v>
      </c>
      <c r="C154" s="33" t="s">
        <v>107</v>
      </c>
      <c r="D154" s="45">
        <v>0</v>
      </c>
      <c r="E154" s="46">
        <v>0</v>
      </c>
      <c r="F154" s="23">
        <v>0</v>
      </c>
    </row>
    <row r="155" spans="1:6" ht="12.75" customHeight="1" x14ac:dyDescent="0.2">
      <c r="A155" s="2"/>
      <c r="B155" s="22"/>
      <c r="C155" s="33"/>
      <c r="D155" s="45"/>
      <c r="E155" s="46"/>
      <c r="F155" s="23"/>
    </row>
    <row r="156" spans="1:6" ht="12.75" customHeight="1" x14ac:dyDescent="0.2">
      <c r="B156" s="21">
        <v>5300</v>
      </c>
      <c r="C156" s="34" t="s">
        <v>118</v>
      </c>
      <c r="D156" s="38">
        <f>SUM(D157:D157)</f>
        <v>0</v>
      </c>
      <c r="E156" s="36">
        <f>SUM(E157:E157)</f>
        <v>0</v>
      </c>
      <c r="F156" s="18">
        <f>SUM(F157:F157)</f>
        <v>0</v>
      </c>
    </row>
    <row r="157" spans="1:6" ht="12.75" customHeight="1" x14ac:dyDescent="0.2">
      <c r="B157" s="22">
        <v>53101</v>
      </c>
      <c r="C157" s="33" t="s">
        <v>119</v>
      </c>
      <c r="D157" s="45">
        <v>0</v>
      </c>
      <c r="E157" s="46">
        <v>0</v>
      </c>
      <c r="F157" s="23">
        <v>0</v>
      </c>
    </row>
    <row r="158" spans="1:6" s="7" customFormat="1" ht="12.75" customHeight="1" x14ac:dyDescent="0.2">
      <c r="A158" s="6"/>
      <c r="B158" s="22"/>
      <c r="C158" s="33"/>
      <c r="D158" s="45"/>
      <c r="E158" s="46"/>
      <c r="F158" s="23"/>
    </row>
    <row r="159" spans="1:6" ht="12.75" customHeight="1" x14ac:dyDescent="0.2">
      <c r="A159" s="7"/>
      <c r="B159" s="27">
        <v>5600</v>
      </c>
      <c r="C159" s="35" t="s">
        <v>108</v>
      </c>
      <c r="D159" s="38">
        <f>SUM(D160:D161)</f>
        <v>0</v>
      </c>
      <c r="E159" s="36">
        <f>SUM(E160:E161)</f>
        <v>0</v>
      </c>
      <c r="F159" s="18">
        <f>SUM(F160:F161)</f>
        <v>0</v>
      </c>
    </row>
    <row r="160" spans="1:6" ht="12.75" customHeight="1" x14ac:dyDescent="0.2">
      <c r="A160" s="7"/>
      <c r="B160" s="22">
        <v>56701</v>
      </c>
      <c r="C160" s="33" t="s">
        <v>120</v>
      </c>
      <c r="D160" s="45">
        <v>0</v>
      </c>
      <c r="E160" s="46">
        <v>0</v>
      </c>
      <c r="F160" s="23">
        <v>0</v>
      </c>
    </row>
    <row r="161" spans="1:6" s="7" customFormat="1" ht="12.75" customHeight="1" x14ac:dyDescent="0.2">
      <c r="B161" s="22">
        <v>56902</v>
      </c>
      <c r="C161" s="33" t="s">
        <v>121</v>
      </c>
      <c r="D161" s="45">
        <v>0</v>
      </c>
      <c r="E161" s="46">
        <v>0</v>
      </c>
      <c r="F161" s="23">
        <v>0</v>
      </c>
    </row>
    <row r="162" spans="1:6" s="7" customFormat="1" ht="12.75" customHeight="1" x14ac:dyDescent="0.2">
      <c r="A162" s="6"/>
      <c r="B162" s="22"/>
      <c r="C162" s="33"/>
      <c r="D162" s="45"/>
      <c r="E162" s="46"/>
      <c r="F162" s="23"/>
    </row>
    <row r="163" spans="1:6" s="7" customFormat="1" ht="12.75" customHeight="1" x14ac:dyDescent="0.2">
      <c r="A163" s="8"/>
      <c r="B163" s="21">
        <v>6000</v>
      </c>
      <c r="C163" s="34" t="s">
        <v>109</v>
      </c>
      <c r="D163" s="38">
        <f>+D165</f>
        <v>0</v>
      </c>
      <c r="E163" s="36">
        <f>+E165</f>
        <v>0</v>
      </c>
      <c r="F163" s="18">
        <f t="shared" ref="F163" si="17">+F165</f>
        <v>0</v>
      </c>
    </row>
    <row r="164" spans="1:6" ht="12.75" customHeight="1" x14ac:dyDescent="0.2">
      <c r="A164" s="8"/>
      <c r="B164" s="22"/>
      <c r="C164" s="33"/>
      <c r="D164" s="45"/>
      <c r="E164" s="46"/>
      <c r="F164" s="23"/>
    </row>
    <row r="165" spans="1:6" ht="12.75" customHeight="1" x14ac:dyDescent="0.2">
      <c r="A165" s="8"/>
      <c r="B165" s="21">
        <v>6200</v>
      </c>
      <c r="C165" s="34" t="s">
        <v>110</v>
      </c>
      <c r="D165" s="38">
        <f>+D166</f>
        <v>0</v>
      </c>
      <c r="E165" s="36">
        <f>+E166</f>
        <v>0</v>
      </c>
      <c r="F165" s="18">
        <f t="shared" ref="F165" si="18">+F166</f>
        <v>0</v>
      </c>
    </row>
    <row r="166" spans="1:6" ht="12.75" customHeight="1" x14ac:dyDescent="0.2">
      <c r="B166" s="22">
        <v>62202</v>
      </c>
      <c r="C166" s="33" t="s">
        <v>111</v>
      </c>
      <c r="D166" s="45">
        <v>0</v>
      </c>
      <c r="E166" s="46">
        <v>0</v>
      </c>
      <c r="F166" s="23">
        <v>0</v>
      </c>
    </row>
    <row r="167" spans="1:6" ht="12.75" customHeight="1" x14ac:dyDescent="0.2">
      <c r="B167" s="22"/>
      <c r="C167" s="33"/>
      <c r="D167" s="45"/>
      <c r="E167" s="46"/>
      <c r="F167" s="23"/>
    </row>
    <row r="168" spans="1:6" ht="12.75" customHeight="1" x14ac:dyDescent="0.2">
      <c r="B168" s="16">
        <v>7000</v>
      </c>
      <c r="C168" s="37" t="s">
        <v>123</v>
      </c>
      <c r="D168" s="38">
        <f>+D170</f>
        <v>438705875</v>
      </c>
      <c r="E168" s="36">
        <f>+E170</f>
        <v>438705875</v>
      </c>
      <c r="F168" s="36">
        <f>+F170</f>
        <v>140142155</v>
      </c>
    </row>
    <row r="169" spans="1:6" ht="12.75" customHeight="1" x14ac:dyDescent="0.2">
      <c r="B169" s="41"/>
      <c r="C169" s="39"/>
      <c r="D169" s="41"/>
      <c r="E169" s="39"/>
      <c r="F169" s="23"/>
    </row>
    <row r="170" spans="1:6" ht="12.75" customHeight="1" x14ac:dyDescent="0.2">
      <c r="B170" s="21">
        <v>7500</v>
      </c>
      <c r="C170" s="34" t="s">
        <v>122</v>
      </c>
      <c r="D170" s="38">
        <f>+D171</f>
        <v>438705875</v>
      </c>
      <c r="E170" s="36">
        <f>+E171</f>
        <v>438705875</v>
      </c>
      <c r="F170" s="36">
        <f>+F171</f>
        <v>140142155</v>
      </c>
    </row>
    <row r="171" spans="1:6" ht="12.75" customHeight="1" x14ac:dyDescent="0.2">
      <c r="B171" s="22">
        <v>75602</v>
      </c>
      <c r="C171" s="33" t="s">
        <v>124</v>
      </c>
      <c r="D171" s="45">
        <v>438705875</v>
      </c>
      <c r="E171" s="46">
        <v>438705875</v>
      </c>
      <c r="F171" s="23">
        <v>140142155</v>
      </c>
    </row>
    <row r="172" spans="1:6" ht="12.75" customHeight="1" x14ac:dyDescent="0.2">
      <c r="B172" s="30"/>
      <c r="C172" s="40"/>
      <c r="D172" s="47"/>
      <c r="E172" s="48"/>
      <c r="F172" s="32"/>
    </row>
    <row r="173" spans="1:6" x14ac:dyDescent="0.2">
      <c r="A173" s="7"/>
      <c r="B173" s="3"/>
      <c r="C173" s="3"/>
      <c r="D173" s="4"/>
      <c r="E173" s="4"/>
    </row>
  </sheetData>
  <sheetProtection algorithmName="SHA-512" hashValue="NDCI1NBY6qXznU2uUBJj94SyZAZBkaksT/FuCKlusp0/txws5aU+sSj5oMxTeeIIjf0s6nhfl19WCBWLLIerZg==" saltValue="yJ1kAhwbOFYC4yRMc/yTWw==" spinCount="100000" sheet="1" insertRows="0"/>
  <mergeCells count="11">
    <mergeCell ref="B11:B12"/>
    <mergeCell ref="C11:C12"/>
    <mergeCell ref="F11:F12"/>
    <mergeCell ref="D11:E11"/>
    <mergeCell ref="B2:F2"/>
    <mergeCell ref="B3:F3"/>
    <mergeCell ref="B4:F4"/>
    <mergeCell ref="B6:F6"/>
    <mergeCell ref="B7:F7"/>
    <mergeCell ref="B8:F8"/>
    <mergeCell ref="B5:F5"/>
  </mergeCells>
  <printOptions horizontalCentered="1"/>
  <pageMargins left="7.874015748031496E-2" right="7.874015748031496E-2" top="0.9055118110236221" bottom="0.15748031496062992" header="3.937007874015748E-2" footer="0"/>
  <pageSetup scale="91" fitToHeight="0" orientation="portrait" r:id="rId1"/>
  <headerFooter>
    <oddHeader>&amp;L&amp;G&amp;R&amp;G</oddHeader>
  </headerFooter>
  <rowBreaks count="3" manualBreakCount="3">
    <brk id="52" min="1" max="5" man="1"/>
    <brk id="93" min="1" max="5" man="1"/>
    <brk id="141" min="1" max="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1er Trimestre 2019</vt:lpstr>
      <vt:lpstr>Hoja1</vt:lpstr>
      <vt:lpstr>'1er Trimestre 2019'!Área_de_impresión</vt:lpstr>
      <vt:lpstr>'1er Trimestre 2019'!Títulos_a_imprimir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Ivan Rodriguez Castillo</dc:creator>
  <cp:lastModifiedBy>Ricardo Bautista Reyes</cp:lastModifiedBy>
  <cp:lastPrinted>2019-04-24T17:09:20Z</cp:lastPrinted>
  <dcterms:created xsi:type="dcterms:W3CDTF">2016-10-04T21:04:57Z</dcterms:created>
  <dcterms:modified xsi:type="dcterms:W3CDTF">2019-04-25T19:39:05Z</dcterms:modified>
  <cp:contentStatus/>
</cp:coreProperties>
</file>