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18\3erTrimestre\Reportes\"/>
    </mc:Choice>
  </mc:AlternateContent>
  <workbookProtection workbookAlgorithmName="SHA-512" workbookHashValue="e9ZJKfpWbdE8U0KG/7BEg2CObWS0ElT3H2v/PdnrZhzvYLR7yT8WyDhcykofB3Z4Q4/Y7KHxp3rUueEVKp6f6w==" workbookSaltValue="xqWmPv0qo1HTTot7lTEeCw==" workbookSpinCount="100000" lockStructure="1"/>
  <bookViews>
    <workbookView xWindow="0" yWindow="0" windowWidth="21600" windowHeight="9600"/>
  </bookViews>
  <sheets>
    <sheet name="3er Trimestre 2018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'3er Trimestre 2018'!$B$2:$F$167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'3er Trimestre 2018'!$1:$13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87" i="1"/>
  <c r="F133" i="1"/>
  <c r="F113" i="1" l="1"/>
  <c r="F57" i="1"/>
  <c r="F60" i="1" l="1"/>
  <c r="E60" i="1"/>
  <c r="D60" i="1"/>
  <c r="F124" i="1" l="1"/>
  <c r="E124" i="1"/>
  <c r="D124" i="1"/>
  <c r="F64" i="1" l="1"/>
  <c r="E64" i="1"/>
  <c r="D64" i="1"/>
  <c r="F154" i="1"/>
  <c r="E154" i="1"/>
  <c r="D154" i="1"/>
  <c r="F165" i="1" l="1"/>
  <c r="F163" i="1" s="1"/>
  <c r="D165" i="1"/>
  <c r="D163" i="1" s="1"/>
  <c r="E165" i="1"/>
  <c r="E163" i="1" s="1"/>
  <c r="F160" i="1" l="1"/>
  <c r="F158" i="1" s="1"/>
  <c r="E160" i="1"/>
  <c r="E158" i="1" s="1"/>
  <c r="D160" i="1"/>
  <c r="D158" i="1" s="1"/>
  <c r="F151" i="1"/>
  <c r="E151" i="1"/>
  <c r="D151" i="1"/>
  <c r="F147" i="1"/>
  <c r="E147" i="1"/>
  <c r="D147" i="1"/>
  <c r="F142" i="1"/>
  <c r="E142" i="1"/>
  <c r="D142" i="1"/>
  <c r="F132" i="1"/>
  <c r="E132" i="1"/>
  <c r="D132" i="1"/>
  <c r="F120" i="1"/>
  <c r="E120" i="1"/>
  <c r="D120" i="1"/>
  <c r="F112" i="1"/>
  <c r="E112" i="1"/>
  <c r="D112" i="1"/>
  <c r="F107" i="1"/>
  <c r="E107" i="1"/>
  <c r="D107" i="1"/>
  <c r="F94" i="1"/>
  <c r="E94" i="1"/>
  <c r="D94" i="1"/>
  <c r="F85" i="1"/>
  <c r="E85" i="1"/>
  <c r="D85" i="1"/>
  <c r="F75" i="1"/>
  <c r="E75" i="1"/>
  <c r="D75" i="1"/>
  <c r="F70" i="1"/>
  <c r="E70" i="1"/>
  <c r="D70" i="1"/>
  <c r="F67" i="1"/>
  <c r="E67" i="1"/>
  <c r="D67" i="1"/>
  <c r="F54" i="1"/>
  <c r="E54" i="1"/>
  <c r="D54" i="1"/>
  <c r="F49" i="1"/>
  <c r="E49" i="1"/>
  <c r="D49" i="1"/>
  <c r="F46" i="1"/>
  <c r="E46" i="1"/>
  <c r="D46" i="1"/>
  <c r="F38" i="1"/>
  <c r="E38" i="1"/>
  <c r="D38" i="1"/>
  <c r="F30" i="1"/>
  <c r="E30" i="1"/>
  <c r="D30" i="1"/>
  <c r="F26" i="1"/>
  <c r="E26" i="1"/>
  <c r="D26" i="1"/>
  <c r="F23" i="1"/>
  <c r="E23" i="1"/>
  <c r="D23" i="1"/>
  <c r="F20" i="1"/>
  <c r="E20" i="1"/>
  <c r="D20" i="1"/>
  <c r="D52" i="1" l="1"/>
  <c r="E52" i="1"/>
  <c r="F52" i="1"/>
  <c r="E18" i="1"/>
  <c r="E140" i="1"/>
  <c r="E138" i="1" s="1"/>
  <c r="F73" i="1"/>
  <c r="D18" i="1"/>
  <c r="F140" i="1"/>
  <c r="F138" i="1" s="1"/>
  <c r="D73" i="1"/>
  <c r="E73" i="1"/>
  <c r="F18" i="1"/>
  <c r="D140" i="1"/>
  <c r="D138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<sst xmlns="http://schemas.openxmlformats.org/spreadsheetml/2006/main" count="131" uniqueCount="131">
  <si>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</si>
  <si>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</si>
  <si>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</si>
  <si>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</si>
  <si>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</si>
  <si>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</si>
  <si>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</si>
  <si>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</si>
  <si>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</si>
  <si>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</si>
  <si>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</si>
  <si>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</si>
  <si>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</si>
  <si>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</si>
  <si>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</si>
  <si>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</si>
  <si>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</si>
  <si>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</si>
  <si>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</si>
  <si>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</si>
  <si>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</si>
  <si>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</si>
  <si>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</si>
  <si>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</si>
  <si>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</si>
  <si>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</si>
  <si>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</si>
  <si>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</si>
  <si>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</si>
  <si>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</si>
  <si>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</si>
  <si>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</si>
  <si>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</si>
  <si>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</si>
  <si>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</si>
  <si>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</si>
  <si>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</si>
  <si>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</si>
  <si>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</si>
  <si>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</si>
  <si>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</si>
  <si>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</si>
  <si>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</si>
  <si>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</si>
  <si>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</si>
  <si>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</si>
  <si>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</si>
  <si>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</si>
  <si>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</si>
  <si>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</si>
  <si>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</si>
  <si>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</si>
  <si>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</si>
  <si>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</si>
  <si>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</si>
  <si>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</si>
  <si>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</si>
  <si>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</si>
  <si>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</si>
  <si>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</si>
  <si>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</si>
  <si>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</si>
  <si>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</si>
  <si>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</si>
  <si>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</si>
  <si>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</si>
  <si>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</si>
  <si>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</si>
  <si>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</si>
  <si>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</si>
  <si>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</si>
  <si>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</si>
  <si>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</si>
  <si>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</si>
  <si>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</si>
  <si>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</si>
  <si>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</si>
  <si>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</si>
  <si>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</si>
  <si>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</si>
  <si>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</si>
  <si>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</si>
  <si>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</si>
  <si>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</si>
  <si>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</si>
  <si>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</si>
  <si>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</si>
  <si>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</si>
  <si>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</si>
  <si>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</si>
  <si>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</si>
  <si>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</si>
  <si>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</si>
  <si>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</si>
  <si>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</si>
  <si>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</si>
  <si>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</si>
  <si>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</si>
  <si>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</si>
  <si>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</si>
  <si>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</si>
  <si>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</si>
  <si>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</si>
  <si>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</si>
  <si>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</si>
  <si>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</si>
  <si>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</si>
  <si>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</si>
  <si>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</si>
  <si>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</si>
  <si>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</si>
  <si>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</si>
  <si>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</si>
  <si>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</si>
  <si>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</si>
  <si>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</si>
  <si>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</si>
  <si>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</si>
  <si>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</si>
  <si>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</si>
  <si>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</si>
  <si>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</si>
  <si>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</si>
  <si>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</si>
  <si>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</si>
  <si>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</si>
  <si>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</si>
  <si>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</si>
  <si>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</si>
  <si>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</si>
  <si>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Estado del Ejercicio Presupuestal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</si>
</sst>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6" fontId="9" fillId="0" borderId="11" xfId="1" applyNumberFormat="1" applyFont="1" applyFill="1" applyBorder="1" applyAlignment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8"/>
  <sheetViews>
    <sheetView tabSelected="1" zoomScaleNormal="100" workbookViewId="0">
      <selection activeCell="D20" sqref="D20"/>
    </sheetView>
  </sheetViews>
  <sheetFormatPr baseColWidth="10" defaultRowHeight="12.75" x14ac:dyDescent="0.2"/>
  <cols>
    <col min="1" max="1" width="5.7109375" style="6" customWidth="1"/>
    <col min="2" max="2" width="7.85546875" style="2" customWidth="1"/>
    <col min="3" max="3" width="59.7109375" style="2" customWidth="1"/>
    <col min="4" max="5" width="12.7109375" style="2" bestFit="1" customWidth="1"/>
    <col min="6" max="6" width="14.42578125" style="12" customWidth="1"/>
    <col min="7" max="16384" width="11.42578125" style="6"/>
  </cols>
  <sheetData>
    <row r="2" spans="1:6" ht="15.75" x14ac:dyDescent="0.25">
      <c r="B2" s="55" t="s">
        <v>0</v>
      </c>
      <c r="C2" s="55"/>
      <c r="D2" s="55"/>
      <c r="E2" s="55"/>
      <c r="F2" s="55"/>
    </row>
    <row r="3" spans="1:6" ht="15.75" x14ac:dyDescent="0.25">
      <c r="B3" s="55" t="s">
        <v>112</v>
      </c>
      <c r="C3" s="55"/>
      <c r="D3" s="55"/>
      <c r="E3" s="55"/>
      <c r="F3" s="55"/>
    </row>
    <row r="4" spans="1:6" ht="15.75" x14ac:dyDescent="0.25">
      <c r="B4" s="55" t="s">
        <v>1</v>
      </c>
      <c r="C4" s="55"/>
      <c r="D4" s="55"/>
      <c r="E4" s="55"/>
      <c r="F4" s="55"/>
    </row>
    <row r="5" spans="1:6" ht="15.75" x14ac:dyDescent="0.25">
      <c r="B5" s="55" t="s">
        <v>116</v>
      </c>
      <c r="C5" s="55"/>
      <c r="D5" s="55"/>
      <c r="E5" s="55"/>
      <c r="F5" s="55"/>
    </row>
    <row r="6" spans="1:6" ht="15.75" x14ac:dyDescent="0.25">
      <c r="B6" s="55" t="s">
        <v>2</v>
      </c>
      <c r="C6" s="55"/>
      <c r="D6" s="55"/>
      <c r="E6" s="55"/>
      <c r="F6" s="55"/>
    </row>
    <row r="7" spans="1:6" x14ac:dyDescent="0.2">
      <c r="B7" s="56" t="s">
        <v>130</v>
      </c>
      <c r="C7" s="56"/>
      <c r="D7" s="56"/>
      <c r="E7" s="56"/>
      <c r="F7" s="56"/>
    </row>
    <row r="8" spans="1:6" x14ac:dyDescent="0.2">
      <c r="B8" s="56" t="s">
        <v>3</v>
      </c>
      <c r="C8" s="56"/>
      <c r="D8" s="56"/>
      <c r="E8" s="56"/>
      <c r="F8" s="56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49" t="s">
        <v>113</v>
      </c>
      <c r="C11" s="49" t="s">
        <v>4</v>
      </c>
      <c r="D11" s="53" t="s">
        <v>5</v>
      </c>
      <c r="E11" s="54"/>
      <c r="F11" s="51" t="s">
        <v>114</v>
      </c>
    </row>
    <row r="12" spans="1:6" ht="15.75" customHeight="1" x14ac:dyDescent="0.2">
      <c r="A12" s="11"/>
      <c r="B12" s="50"/>
      <c r="C12" s="50"/>
      <c r="D12" s="1" t="s">
        <v>6</v>
      </c>
      <c r="E12" s="1" t="s">
        <v>7</v>
      </c>
      <c r="F12" s="52"/>
    </row>
    <row r="13" spans="1:6" ht="12.75" customHeight="1" x14ac:dyDescent="0.2">
      <c r="B13" s="13"/>
      <c r="C13" s="14"/>
      <c r="D13" s="15"/>
      <c r="E13" s="15"/>
      <c r="F13" s="16"/>
    </row>
    <row r="14" spans="1:6" s="5" customFormat="1" ht="12.75" customHeight="1" x14ac:dyDescent="0.2">
      <c r="B14" s="17" t="s">
        <v>127</v>
      </c>
      <c r="C14" s="18"/>
      <c r="D14" s="19">
        <f>SUM(D16,D138,D163)</f>
        <v>3361011303</v>
      </c>
      <c r="E14" s="19">
        <f>SUM(E16,E138,E163)</f>
        <v>3427643372</v>
      </c>
      <c r="F14" s="20">
        <f>SUM(F16,F138,F163)</f>
        <v>2161170704</v>
      </c>
    </row>
    <row r="15" spans="1:6" ht="12.75" customHeight="1" x14ac:dyDescent="0.2">
      <c r="B15" s="21"/>
      <c r="C15" s="22"/>
      <c r="D15" s="23"/>
      <c r="E15" s="23"/>
      <c r="F15" s="20"/>
    </row>
    <row r="16" spans="1:6" s="5" customFormat="1" ht="12.75" customHeight="1" x14ac:dyDescent="0.2">
      <c r="B16" s="17" t="s">
        <v>8</v>
      </c>
      <c r="C16" s="18"/>
      <c r="D16" s="19">
        <f>+D18+D52+D73</f>
        <v>2421759173</v>
      </c>
      <c r="E16" s="19">
        <f>+E18+E52+E73</f>
        <v>2413391242</v>
      </c>
      <c r="F16" s="20">
        <f>+F18+F52+F73</f>
        <v>1254640231</v>
      </c>
    </row>
    <row r="17" spans="2:6" s="5" customFormat="1" ht="12.75" customHeight="1" x14ac:dyDescent="0.2">
      <c r="B17" s="21"/>
      <c r="C17" s="22"/>
      <c r="D17" s="23"/>
      <c r="E17" s="23"/>
      <c r="F17" s="20"/>
    </row>
    <row r="18" spans="2:6" s="5" customFormat="1" ht="12.75" customHeight="1" x14ac:dyDescent="0.2">
      <c r="B18" s="24">
        <v>1000</v>
      </c>
      <c r="C18" s="18" t="s">
        <v>9</v>
      </c>
      <c r="D18" s="19">
        <f>SUM(D20,D23,D26,D30,D38,D46,D49)</f>
        <v>796812897</v>
      </c>
      <c r="E18" s="19">
        <f>SUM(E20,E23,E26,E30,E38,E46,E49)</f>
        <v>788444966</v>
      </c>
      <c r="F18" s="20">
        <f>SUM(F20,F23,F26,F30,F38,F46,F49)</f>
        <v>565715062</v>
      </c>
    </row>
    <row r="19" spans="2:6" ht="12.75" customHeight="1" x14ac:dyDescent="0.2">
      <c r="B19" s="25"/>
      <c r="C19" s="22"/>
      <c r="D19" s="23"/>
      <c r="E19" s="23"/>
      <c r="F19" s="26"/>
    </row>
    <row r="20" spans="2:6" s="5" customFormat="1" ht="12.75" customHeight="1" x14ac:dyDescent="0.2">
      <c r="B20" s="24">
        <v>1100</v>
      </c>
      <c r="C20" s="18" t="s">
        <v>10</v>
      </c>
      <c r="D20" s="19">
        <f>+D21</f>
        <v>222322225</v>
      </c>
      <c r="E20" s="19">
        <f>+E21</f>
        <v>224604126</v>
      </c>
      <c r="F20" s="20">
        <f t="shared" ref="F20" si="0">+F21</f>
        <v>170998906</v>
      </c>
    </row>
    <row r="21" spans="2:6" s="7" customFormat="1" ht="12.75" customHeight="1" x14ac:dyDescent="0.2">
      <c r="B21" s="25">
        <v>11301</v>
      </c>
      <c r="C21" s="22" t="s">
        <v>11</v>
      </c>
      <c r="D21" s="23">
        <v>222322225</v>
      </c>
      <c r="E21" s="23">
        <v>224604126</v>
      </c>
      <c r="F21" s="26">
        <v>170998906</v>
      </c>
    </row>
    <row r="22" spans="2:6" ht="12.75" customHeight="1" x14ac:dyDescent="0.2">
      <c r="B22" s="25"/>
      <c r="C22" s="22"/>
      <c r="D22" s="23"/>
      <c r="E22" s="23"/>
      <c r="F22" s="26"/>
    </row>
    <row r="23" spans="2:6" s="5" customFormat="1" ht="12.75" customHeight="1" x14ac:dyDescent="0.2">
      <c r="B23" s="24">
        <v>1200</v>
      </c>
      <c r="C23" s="18" t="s">
        <v>12</v>
      </c>
      <c r="D23" s="19">
        <f>SUM(D24:D24)</f>
        <v>1600000</v>
      </c>
      <c r="E23" s="19">
        <f>SUM(E24:E24)</f>
        <v>3000000</v>
      </c>
      <c r="F23" s="20">
        <f>SUM(F24:F24)</f>
        <v>1052000</v>
      </c>
    </row>
    <row r="24" spans="2:6" ht="12.75" customHeight="1" x14ac:dyDescent="0.2">
      <c r="B24" s="25">
        <v>12301</v>
      </c>
      <c r="C24" s="22" t="s">
        <v>13</v>
      </c>
      <c r="D24" s="23">
        <v>1600000</v>
      </c>
      <c r="E24" s="23">
        <v>3000000</v>
      </c>
      <c r="F24" s="26">
        <v>1052000</v>
      </c>
    </row>
    <row r="25" spans="2:6" s="8" customFormat="1" ht="12.75" customHeight="1" x14ac:dyDescent="0.2">
      <c r="B25" s="25"/>
      <c r="C25" s="22"/>
      <c r="D25" s="23"/>
      <c r="E25" s="23"/>
      <c r="F25" s="26"/>
    </row>
    <row r="26" spans="2:6" s="9" customFormat="1" ht="12.75" customHeight="1" x14ac:dyDescent="0.2">
      <c r="B26" s="24">
        <v>1300</v>
      </c>
      <c r="C26" s="18" t="s">
        <v>14</v>
      </c>
      <c r="D26" s="19">
        <f>SUM(D27:D28)</f>
        <v>68137388</v>
      </c>
      <c r="E26" s="19">
        <f>SUM(E27:E28)</f>
        <v>69077142</v>
      </c>
      <c r="F26" s="20">
        <f t="shared" ref="F26" si="1">SUM(F27:F28)</f>
        <v>24360266</v>
      </c>
    </row>
    <row r="27" spans="2:6" s="5" customFormat="1" ht="12.75" customHeight="1" x14ac:dyDescent="0.2">
      <c r="B27" s="25">
        <v>13201</v>
      </c>
      <c r="C27" s="22" t="s">
        <v>15</v>
      </c>
      <c r="D27" s="23">
        <v>5880597</v>
      </c>
      <c r="E27" s="23">
        <v>5943667</v>
      </c>
      <c r="F27" s="26">
        <v>4800030</v>
      </c>
    </row>
    <row r="28" spans="2:6" s="7" customFormat="1" ht="12.75" customHeight="1" x14ac:dyDescent="0.2">
      <c r="B28" s="25">
        <v>13202</v>
      </c>
      <c r="C28" s="22" t="s">
        <v>16</v>
      </c>
      <c r="D28" s="23">
        <v>62256791</v>
      </c>
      <c r="E28" s="23">
        <v>63133475</v>
      </c>
      <c r="F28" s="26">
        <v>19560236</v>
      </c>
    </row>
    <row r="29" spans="2:6" s="7" customFormat="1" ht="12.75" customHeight="1" x14ac:dyDescent="0.2">
      <c r="B29" s="25"/>
      <c r="C29" s="22"/>
      <c r="D29" s="23"/>
      <c r="E29" s="23"/>
      <c r="F29" s="26"/>
    </row>
    <row r="30" spans="2:6" ht="12.75" customHeight="1" x14ac:dyDescent="0.2">
      <c r="B30" s="24">
        <v>1400</v>
      </c>
      <c r="C30" s="18" t="s">
        <v>17</v>
      </c>
      <c r="D30" s="19">
        <f>SUM(D31:D36)</f>
        <v>112430859</v>
      </c>
      <c r="E30" s="19">
        <f>SUM(E31:E36)</f>
        <v>110329003</v>
      </c>
      <c r="F30" s="20">
        <f t="shared" ref="F30" si="2">SUM(F31:F36)</f>
        <v>88108748</v>
      </c>
    </row>
    <row r="31" spans="2:6" s="5" customFormat="1" ht="12.75" customHeight="1" x14ac:dyDescent="0.2">
      <c r="B31" s="25">
        <v>14103</v>
      </c>
      <c r="C31" s="22" t="s">
        <v>18</v>
      </c>
      <c r="D31" s="23">
        <v>49306277</v>
      </c>
      <c r="E31" s="23">
        <v>49557781</v>
      </c>
      <c r="F31" s="26">
        <v>39975111</v>
      </c>
    </row>
    <row r="32" spans="2:6" ht="12.75" customHeight="1" x14ac:dyDescent="0.2">
      <c r="B32" s="25">
        <v>14202</v>
      </c>
      <c r="C32" s="22" t="s">
        <v>19</v>
      </c>
      <c r="D32" s="23">
        <v>22341156</v>
      </c>
      <c r="E32" s="23">
        <v>22504168</v>
      </c>
      <c r="F32" s="26">
        <v>20056774</v>
      </c>
    </row>
    <row r="33" spans="1:6" s="8" customFormat="1" ht="12.75" customHeight="1" x14ac:dyDescent="0.2">
      <c r="B33" s="25">
        <v>14301</v>
      </c>
      <c r="C33" s="22" t="s">
        <v>20</v>
      </c>
      <c r="D33" s="23">
        <v>8936457</v>
      </c>
      <c r="E33" s="23">
        <v>9001662</v>
      </c>
      <c r="F33" s="26">
        <v>8010447</v>
      </c>
    </row>
    <row r="34" spans="1:6" s="7" customFormat="1" ht="12.75" customHeight="1" x14ac:dyDescent="0.2">
      <c r="B34" s="25">
        <v>14401</v>
      </c>
      <c r="C34" s="22" t="s">
        <v>21</v>
      </c>
      <c r="D34" s="23">
        <v>6437137</v>
      </c>
      <c r="E34" s="23">
        <v>6539404</v>
      </c>
      <c r="F34" s="26">
        <v>5078698</v>
      </c>
    </row>
    <row r="35" spans="1:6" s="8" customFormat="1" ht="12.75" customHeight="1" x14ac:dyDescent="0.2">
      <c r="B35" s="25">
        <v>14403</v>
      </c>
      <c r="C35" s="22" t="s">
        <v>22</v>
      </c>
      <c r="D35" s="23">
        <v>20600040</v>
      </c>
      <c r="E35" s="23">
        <v>20416196</v>
      </c>
      <c r="F35" s="26">
        <v>14672718</v>
      </c>
    </row>
    <row r="36" spans="1:6" s="8" customFormat="1" ht="12.75" customHeight="1" x14ac:dyDescent="0.2">
      <c r="B36" s="25">
        <v>14406</v>
      </c>
      <c r="C36" s="22" t="s">
        <v>23</v>
      </c>
      <c r="D36" s="23">
        <v>4809792</v>
      </c>
      <c r="E36" s="23">
        <v>2309792</v>
      </c>
      <c r="F36" s="26">
        <v>315000</v>
      </c>
    </row>
    <row r="37" spans="1:6" ht="12.75" customHeight="1" x14ac:dyDescent="0.2">
      <c r="B37" s="25"/>
      <c r="C37" s="22"/>
      <c r="D37" s="23"/>
      <c r="E37" s="23"/>
      <c r="F37" s="26"/>
    </row>
    <row r="38" spans="1:6" ht="12.75" customHeight="1" x14ac:dyDescent="0.2">
      <c r="A38" s="5"/>
      <c r="B38" s="24">
        <v>1500</v>
      </c>
      <c r="C38" s="18" t="s">
        <v>24</v>
      </c>
      <c r="D38" s="19">
        <f>SUM(D39:D44)</f>
        <v>341623102</v>
      </c>
      <c r="E38" s="19">
        <f>SUM(E39:E44)</f>
        <v>336977704</v>
      </c>
      <c r="F38" s="20">
        <f t="shared" ref="F38" si="3">SUM(F39:F44)</f>
        <v>241307263</v>
      </c>
    </row>
    <row r="39" spans="1:6" s="5" customFormat="1" ht="12.75" customHeight="1" x14ac:dyDescent="0.2">
      <c r="B39" s="25">
        <v>15101</v>
      </c>
      <c r="C39" s="22" t="s">
        <v>25</v>
      </c>
      <c r="D39" s="23">
        <v>54192164</v>
      </c>
      <c r="E39" s="23">
        <v>55067317</v>
      </c>
      <c r="F39" s="26">
        <v>39303188</v>
      </c>
    </row>
    <row r="40" spans="1:6" s="7" customFormat="1" ht="12.75" customHeight="1" x14ac:dyDescent="0.2">
      <c r="B40" s="25">
        <v>15202</v>
      </c>
      <c r="C40" s="22" t="s">
        <v>26</v>
      </c>
      <c r="D40" s="23">
        <v>6407544</v>
      </c>
      <c r="E40" s="23">
        <v>13407544</v>
      </c>
      <c r="F40" s="26">
        <v>8113455</v>
      </c>
    </row>
    <row r="41" spans="1:6" s="7" customFormat="1" ht="12.75" customHeight="1" x14ac:dyDescent="0.2">
      <c r="B41" s="25">
        <v>15401</v>
      </c>
      <c r="C41" s="22" t="s">
        <v>27</v>
      </c>
      <c r="D41" s="23">
        <v>23508177</v>
      </c>
      <c r="E41" s="23">
        <v>12324665</v>
      </c>
      <c r="F41" s="26">
        <v>9730002</v>
      </c>
    </row>
    <row r="42" spans="1:6" s="7" customFormat="1" ht="12.75" customHeight="1" x14ac:dyDescent="0.2">
      <c r="B42" s="25">
        <v>15402</v>
      </c>
      <c r="C42" s="22" t="s">
        <v>28</v>
      </c>
      <c r="D42" s="23">
        <v>249703984</v>
      </c>
      <c r="E42" s="23">
        <v>254440945</v>
      </c>
      <c r="F42" s="26">
        <v>183071213</v>
      </c>
    </row>
    <row r="43" spans="1:6" s="8" customFormat="1" ht="12.75" customHeight="1" x14ac:dyDescent="0.2">
      <c r="B43" s="25">
        <v>15501</v>
      </c>
      <c r="C43" s="22" t="s">
        <v>29</v>
      </c>
      <c r="D43" s="23">
        <v>5029440</v>
      </c>
      <c r="E43" s="23">
        <v>1483703</v>
      </c>
      <c r="F43" s="26">
        <v>508646</v>
      </c>
    </row>
    <row r="44" spans="1:6" s="7" customFormat="1" ht="12.75" customHeight="1" x14ac:dyDescent="0.2">
      <c r="B44" s="25">
        <v>15901</v>
      </c>
      <c r="C44" s="22" t="s">
        <v>30</v>
      </c>
      <c r="D44" s="23">
        <v>2781793</v>
      </c>
      <c r="E44" s="23">
        <v>253530</v>
      </c>
      <c r="F44" s="26">
        <v>580759</v>
      </c>
    </row>
    <row r="45" spans="1:6" s="7" customFormat="1" ht="12.75" customHeight="1" x14ac:dyDescent="0.2">
      <c r="B45" s="25"/>
      <c r="C45" s="22"/>
      <c r="D45" s="19"/>
      <c r="E45" s="19"/>
      <c r="F45" s="20"/>
    </row>
    <row r="46" spans="1:6" s="5" customFormat="1" ht="12.75" customHeight="1" x14ac:dyDescent="0.2">
      <c r="B46" s="24">
        <v>1600</v>
      </c>
      <c r="C46" s="18" t="s">
        <v>31</v>
      </c>
      <c r="D46" s="19">
        <f>SUM(D47:D47)</f>
        <v>15699323</v>
      </c>
      <c r="E46" s="19">
        <f>SUM(E47:E47)</f>
        <v>4556991</v>
      </c>
      <c r="F46" s="20">
        <f>SUM(F47:F47)</f>
        <v>0</v>
      </c>
    </row>
    <row r="47" spans="1:6" s="7" customFormat="1" ht="12.75" customHeight="1" x14ac:dyDescent="0.2">
      <c r="B47" s="25">
        <v>16101</v>
      </c>
      <c r="C47" s="22" t="s">
        <v>32</v>
      </c>
      <c r="D47" s="23">
        <v>15699323</v>
      </c>
      <c r="E47" s="23">
        <v>4556991</v>
      </c>
      <c r="F47" s="26">
        <v>0</v>
      </c>
    </row>
    <row r="48" spans="1:6" s="7" customFormat="1" ht="12.75" customHeight="1" x14ac:dyDescent="0.2">
      <c r="B48" s="25"/>
      <c r="C48" s="22"/>
      <c r="D48" s="23"/>
      <c r="E48" s="23"/>
      <c r="F48" s="26"/>
    </row>
    <row r="49" spans="1:6" s="5" customFormat="1" ht="12.75" customHeight="1" x14ac:dyDescent="0.2">
      <c r="B49" s="24">
        <v>1700</v>
      </c>
      <c r="C49" s="18" t="s">
        <v>33</v>
      </c>
      <c r="D49" s="19">
        <f>+D50</f>
        <v>35000000</v>
      </c>
      <c r="E49" s="19">
        <f t="shared" ref="E49:F49" si="4">+E50</f>
        <v>39900000</v>
      </c>
      <c r="F49" s="20">
        <f t="shared" si="4"/>
        <v>39887879</v>
      </c>
    </row>
    <row r="50" spans="1:6" s="7" customFormat="1" ht="12.75" customHeight="1" x14ac:dyDescent="0.2">
      <c r="B50" s="25">
        <v>17101</v>
      </c>
      <c r="C50" s="22" t="s">
        <v>34</v>
      </c>
      <c r="D50" s="23">
        <v>35000000</v>
      </c>
      <c r="E50" s="23">
        <v>39900000</v>
      </c>
      <c r="F50" s="26">
        <v>39887879</v>
      </c>
    </row>
    <row r="51" spans="1:6" s="7" customFormat="1" ht="12.75" customHeight="1" x14ac:dyDescent="0.2">
      <c r="B51" s="33"/>
      <c r="C51" s="34"/>
      <c r="D51" s="35"/>
      <c r="E51" s="35"/>
      <c r="F51" s="36"/>
    </row>
    <row r="52" spans="1:6" ht="12.75" customHeight="1" x14ac:dyDescent="0.2">
      <c r="A52" s="5"/>
      <c r="B52" s="24">
        <v>2000</v>
      </c>
      <c r="C52" s="18" t="s">
        <v>35</v>
      </c>
      <c r="D52" s="19">
        <f>+D54+D60+D64+D67+D70</f>
        <v>13606959</v>
      </c>
      <c r="E52" s="19">
        <f>+E54+E60+E64+E67+E70</f>
        <v>13606959</v>
      </c>
      <c r="F52" s="40">
        <f>+F54+F60+F64+F67+F70</f>
        <v>4247121</v>
      </c>
    </row>
    <row r="53" spans="1:6" s="7" customFormat="1" ht="12.75" customHeight="1" x14ac:dyDescent="0.2">
      <c r="A53" s="6"/>
      <c r="B53" s="25"/>
      <c r="C53" s="22"/>
      <c r="D53" s="23"/>
      <c r="E53" s="23"/>
      <c r="F53" s="26"/>
    </row>
    <row r="54" spans="1:6" s="7" customFormat="1" ht="12.75" customHeight="1" x14ac:dyDescent="0.2">
      <c r="A54" s="5"/>
      <c r="B54" s="24">
        <v>2100</v>
      </c>
      <c r="C54" s="18" t="s">
        <v>36</v>
      </c>
      <c r="D54" s="19">
        <f>SUM(D55:D58)</f>
        <v>4812207</v>
      </c>
      <c r="E54" s="19">
        <f>SUM(E55:E58)</f>
        <v>4812207</v>
      </c>
      <c r="F54" s="20">
        <f t="shared" ref="F54" si="5">SUM(F55:F58)</f>
        <v>1461733</v>
      </c>
    </row>
    <row r="55" spans="1:6" s="8" customFormat="1" ht="12.75" customHeight="1" x14ac:dyDescent="0.2">
      <c r="A55" s="7"/>
      <c r="B55" s="25">
        <v>21101</v>
      </c>
      <c r="C55" s="22" t="s">
        <v>37</v>
      </c>
      <c r="D55" s="23">
        <v>3780000</v>
      </c>
      <c r="E55" s="23">
        <v>3780000</v>
      </c>
      <c r="F55" s="26">
        <v>1319273</v>
      </c>
    </row>
    <row r="56" spans="1:6" ht="12.75" customHeight="1" x14ac:dyDescent="0.2">
      <c r="B56" s="25">
        <v>21401</v>
      </c>
      <c r="C56" s="22" t="s">
        <v>38</v>
      </c>
      <c r="D56" s="23">
        <v>301724</v>
      </c>
      <c r="E56" s="23">
        <v>301724</v>
      </c>
      <c r="F56" s="26">
        <v>17718</v>
      </c>
    </row>
    <row r="57" spans="1:6" ht="12.75" customHeight="1" x14ac:dyDescent="0.2">
      <c r="B57" s="25">
        <v>21501</v>
      </c>
      <c r="C57" s="22" t="s">
        <v>39</v>
      </c>
      <c r="D57" s="23">
        <v>730483</v>
      </c>
      <c r="E57" s="23">
        <v>730483</v>
      </c>
      <c r="F57" s="26">
        <f>113703+11039</f>
        <v>124742</v>
      </c>
    </row>
    <row r="58" spans="1:6" s="7" customFormat="1" ht="12.75" customHeight="1" x14ac:dyDescent="0.2">
      <c r="B58" s="25">
        <v>21601</v>
      </c>
      <c r="C58" s="22" t="s">
        <v>40</v>
      </c>
      <c r="D58" s="23">
        <v>0</v>
      </c>
      <c r="E58" s="23">
        <v>0</v>
      </c>
      <c r="F58" s="26">
        <v>0</v>
      </c>
    </row>
    <row r="59" spans="1:6" s="7" customFormat="1" ht="12.75" customHeight="1" x14ac:dyDescent="0.2">
      <c r="A59" s="6"/>
      <c r="B59" s="25"/>
      <c r="C59" s="22"/>
      <c r="D59" s="23"/>
      <c r="E59" s="23"/>
      <c r="F59" s="26"/>
    </row>
    <row r="60" spans="1:6" ht="12.75" customHeight="1" x14ac:dyDescent="0.2">
      <c r="A60" s="5"/>
      <c r="B60" s="24">
        <v>2200</v>
      </c>
      <c r="C60" s="18" t="s">
        <v>41</v>
      </c>
      <c r="D60" s="19">
        <f>SUM(D61:D62)</f>
        <v>1431897</v>
      </c>
      <c r="E60" s="19">
        <f t="shared" ref="E60:F60" si="6">SUM(E61:E62)</f>
        <v>1431897</v>
      </c>
      <c r="F60" s="20">
        <f t="shared" si="6"/>
        <v>1387230</v>
      </c>
    </row>
    <row r="61" spans="1:6" s="8" customFormat="1" ht="12.75" customHeight="1" x14ac:dyDescent="0.2">
      <c r="A61" s="7"/>
      <c r="B61" s="25">
        <v>22104</v>
      </c>
      <c r="C61" s="22" t="s">
        <v>42</v>
      </c>
      <c r="D61" s="23">
        <v>1431897</v>
      </c>
      <c r="E61" s="23">
        <v>1431897</v>
      </c>
      <c r="F61" s="26">
        <f>1383969+3261</f>
        <v>1387230</v>
      </c>
    </row>
    <row r="62" spans="1:6" s="8" customFormat="1" ht="12.75" customHeight="1" x14ac:dyDescent="0.2">
      <c r="A62" s="7"/>
      <c r="B62" s="25">
        <v>22301</v>
      </c>
      <c r="C62" s="22" t="s">
        <v>128</v>
      </c>
      <c r="D62" s="23">
        <v>0</v>
      </c>
      <c r="E62" s="23">
        <v>0</v>
      </c>
      <c r="F62" s="26">
        <v>0</v>
      </c>
    </row>
    <row r="63" spans="1:6" s="8" customFormat="1" ht="12.75" customHeight="1" x14ac:dyDescent="0.2">
      <c r="A63" s="7"/>
      <c r="B63" s="25"/>
      <c r="C63" s="22"/>
      <c r="D63" s="23"/>
      <c r="E63" s="23"/>
      <c r="F63" s="26"/>
    </row>
    <row r="64" spans="1:6" ht="12.75" customHeight="1" x14ac:dyDescent="0.2">
      <c r="A64" s="5"/>
      <c r="B64" s="24">
        <v>2500</v>
      </c>
      <c r="C64" s="18" t="s">
        <v>43</v>
      </c>
      <c r="D64" s="19">
        <f>SUM(D65:D65)</f>
        <v>250000</v>
      </c>
      <c r="E64" s="19">
        <f>SUM(E65:E65)</f>
        <v>250000</v>
      </c>
      <c r="F64" s="20">
        <f>SUM(F65:F65)</f>
        <v>2813</v>
      </c>
    </row>
    <row r="65" spans="1:6" ht="12.75" customHeight="1" x14ac:dyDescent="0.2">
      <c r="B65" s="25">
        <v>25301</v>
      </c>
      <c r="C65" s="22" t="s">
        <v>44</v>
      </c>
      <c r="D65" s="23">
        <v>250000</v>
      </c>
      <c r="E65" s="23">
        <v>250000</v>
      </c>
      <c r="F65" s="26">
        <v>2813</v>
      </c>
    </row>
    <row r="66" spans="1:6" s="8" customFormat="1" ht="12.75" customHeight="1" x14ac:dyDescent="0.2">
      <c r="A66" s="7"/>
      <c r="B66" s="25"/>
      <c r="C66" s="22"/>
      <c r="D66" s="23"/>
      <c r="E66" s="23"/>
      <c r="F66" s="26"/>
    </row>
    <row r="67" spans="1:6" ht="12.75" customHeight="1" x14ac:dyDescent="0.2">
      <c r="A67" s="8"/>
      <c r="B67" s="24">
        <v>2600</v>
      </c>
      <c r="C67" s="18" t="s">
        <v>45</v>
      </c>
      <c r="D67" s="19">
        <f>+D68</f>
        <v>2112855</v>
      </c>
      <c r="E67" s="19">
        <f>+E68</f>
        <v>2112855</v>
      </c>
      <c r="F67" s="20">
        <f t="shared" ref="F67" si="7">+F68</f>
        <v>995356</v>
      </c>
    </row>
    <row r="68" spans="1:6" s="7" customFormat="1" ht="12.75" customHeight="1" x14ac:dyDescent="0.2">
      <c r="A68" s="6"/>
      <c r="B68" s="25">
        <v>26103</v>
      </c>
      <c r="C68" s="22" t="s">
        <v>46</v>
      </c>
      <c r="D68" s="23">
        <v>2112855</v>
      </c>
      <c r="E68" s="23">
        <v>2112855</v>
      </c>
      <c r="F68" s="26">
        <v>995356</v>
      </c>
    </row>
    <row r="69" spans="1:6" s="7" customFormat="1" ht="12.75" customHeight="1" x14ac:dyDescent="0.2">
      <c r="A69" s="6"/>
      <c r="B69" s="25"/>
      <c r="C69" s="22"/>
      <c r="D69" s="23"/>
      <c r="E69" s="23"/>
      <c r="F69" s="26"/>
    </row>
    <row r="70" spans="1:6" s="7" customFormat="1" ht="12.75" customHeight="1" x14ac:dyDescent="0.2">
      <c r="B70" s="24">
        <v>2700</v>
      </c>
      <c r="C70" s="18" t="s">
        <v>47</v>
      </c>
      <c r="D70" s="19">
        <f>+D71</f>
        <v>5000000</v>
      </c>
      <c r="E70" s="19">
        <f>+E71</f>
        <v>5000000</v>
      </c>
      <c r="F70" s="20">
        <f t="shared" ref="F70" si="8">+F71</f>
        <v>399989</v>
      </c>
    </row>
    <row r="71" spans="1:6" ht="12.75" customHeight="1" x14ac:dyDescent="0.2">
      <c r="A71" s="7"/>
      <c r="B71" s="25">
        <v>27101</v>
      </c>
      <c r="C71" s="22" t="s">
        <v>48</v>
      </c>
      <c r="D71" s="23">
        <v>5000000</v>
      </c>
      <c r="E71" s="23">
        <v>5000000</v>
      </c>
      <c r="F71" s="26">
        <v>399989</v>
      </c>
    </row>
    <row r="72" spans="1:6" ht="12.75" customHeight="1" x14ac:dyDescent="0.2">
      <c r="A72" s="7"/>
      <c r="B72" s="25"/>
      <c r="C72" s="22"/>
      <c r="D72" s="23"/>
      <c r="E72" s="23"/>
      <c r="F72" s="26"/>
    </row>
    <row r="73" spans="1:6" s="8" customFormat="1" ht="12.75" customHeight="1" x14ac:dyDescent="0.2">
      <c r="A73" s="7"/>
      <c r="B73" s="24">
        <v>3000</v>
      </c>
      <c r="C73" s="18" t="s">
        <v>49</v>
      </c>
      <c r="D73" s="19">
        <f>+D75+D85+D94+D107+D112+D120+D124+D130+D132</f>
        <v>1611339317</v>
      </c>
      <c r="E73" s="19">
        <f>+E75+E85+E94+E107+E112+E120+E124+E130+E132</f>
        <v>1611339317</v>
      </c>
      <c r="F73" s="20">
        <f>+F75+F85+F94+F107+F112+F120+F124+F130+F132</f>
        <v>684678048</v>
      </c>
    </row>
    <row r="74" spans="1:6" s="8" customFormat="1" ht="12.75" customHeight="1" x14ac:dyDescent="0.2">
      <c r="A74" s="5"/>
      <c r="B74" s="25"/>
      <c r="C74" s="22"/>
      <c r="D74" s="23"/>
      <c r="E74" s="23"/>
      <c r="F74" s="26"/>
    </row>
    <row r="75" spans="1:6" s="7" customFormat="1" ht="12.75" customHeight="1" x14ac:dyDescent="0.2">
      <c r="A75" s="6"/>
      <c r="B75" s="24">
        <v>3100</v>
      </c>
      <c r="C75" s="18" t="s">
        <v>50</v>
      </c>
      <c r="D75" s="19">
        <f>SUM(D76:D83)</f>
        <v>213022482</v>
      </c>
      <c r="E75" s="19">
        <f>SUM(E76:E83)</f>
        <v>213022482</v>
      </c>
      <c r="F75" s="20">
        <f>SUM(F76:F83)</f>
        <v>93143174</v>
      </c>
    </row>
    <row r="76" spans="1:6" s="7" customFormat="1" ht="12.75" customHeight="1" x14ac:dyDescent="0.2">
      <c r="A76" s="5"/>
      <c r="B76" s="25">
        <v>31101</v>
      </c>
      <c r="C76" s="22" t="s">
        <v>51</v>
      </c>
      <c r="D76" s="23">
        <v>17983433</v>
      </c>
      <c r="E76" s="23">
        <v>17983433</v>
      </c>
      <c r="F76" s="26">
        <v>8297926</v>
      </c>
    </row>
    <row r="77" spans="1:6" s="7" customFormat="1" ht="12.75" customHeight="1" x14ac:dyDescent="0.2">
      <c r="B77" s="25">
        <v>31301</v>
      </c>
      <c r="C77" s="22" t="s">
        <v>52</v>
      </c>
      <c r="D77" s="23">
        <v>1510035</v>
      </c>
      <c r="E77" s="23">
        <v>1510035</v>
      </c>
      <c r="F77" s="26">
        <v>1126110</v>
      </c>
    </row>
    <row r="78" spans="1:6" s="2" customFormat="1" ht="12.75" customHeight="1" x14ac:dyDescent="0.2">
      <c r="A78" s="8"/>
      <c r="B78" s="25">
        <v>31401</v>
      </c>
      <c r="C78" s="22" t="s">
        <v>53</v>
      </c>
      <c r="D78" s="23">
        <v>5106811</v>
      </c>
      <c r="E78" s="23">
        <v>5106811</v>
      </c>
      <c r="F78" s="26">
        <v>1596120</v>
      </c>
    </row>
    <row r="79" spans="1:6" s="8" customFormat="1" ht="12.75" customHeight="1" x14ac:dyDescent="0.2">
      <c r="B79" s="25">
        <v>31501</v>
      </c>
      <c r="C79" s="22" t="s">
        <v>54</v>
      </c>
      <c r="D79" s="23">
        <v>839714</v>
      </c>
      <c r="E79" s="23">
        <v>839714</v>
      </c>
      <c r="F79" s="26">
        <v>83746</v>
      </c>
    </row>
    <row r="80" spans="1:6" ht="12.75" customHeight="1" x14ac:dyDescent="0.2">
      <c r="A80" s="8"/>
      <c r="B80" s="25">
        <v>31602</v>
      </c>
      <c r="C80" s="22" t="s">
        <v>55</v>
      </c>
      <c r="D80" s="23">
        <v>181192053</v>
      </c>
      <c r="E80" s="23">
        <v>181192053</v>
      </c>
      <c r="F80" s="26">
        <v>78592806</v>
      </c>
    </row>
    <row r="81" spans="1:6" s="8" customFormat="1" ht="12.75" customHeight="1" x14ac:dyDescent="0.2">
      <c r="B81" s="25">
        <v>31701</v>
      </c>
      <c r="C81" s="22" t="s">
        <v>56</v>
      </c>
      <c r="D81" s="23">
        <v>713756</v>
      </c>
      <c r="E81" s="23">
        <v>713756</v>
      </c>
      <c r="F81" s="26">
        <v>74905</v>
      </c>
    </row>
    <row r="82" spans="1:6" s="7" customFormat="1" ht="12.75" customHeight="1" x14ac:dyDescent="0.2">
      <c r="B82" s="25">
        <v>31801</v>
      </c>
      <c r="C82" s="22" t="s">
        <v>57</v>
      </c>
      <c r="D82" s="23">
        <v>1792680</v>
      </c>
      <c r="E82" s="23">
        <v>1792680</v>
      </c>
      <c r="F82" s="26">
        <v>1200728</v>
      </c>
    </row>
    <row r="83" spans="1:6" s="8" customFormat="1" ht="12.75" customHeight="1" x14ac:dyDescent="0.2">
      <c r="A83" s="7"/>
      <c r="B83" s="25">
        <v>31902</v>
      </c>
      <c r="C83" s="22" t="s">
        <v>58</v>
      </c>
      <c r="D83" s="23">
        <v>3884000</v>
      </c>
      <c r="E83" s="23">
        <v>3884000</v>
      </c>
      <c r="F83" s="26">
        <v>2170833</v>
      </c>
    </row>
    <row r="84" spans="1:6" s="8" customFormat="1" ht="12.75" customHeight="1" x14ac:dyDescent="0.2">
      <c r="B84" s="27"/>
      <c r="C84" s="28"/>
      <c r="D84" s="23"/>
      <c r="E84" s="23"/>
      <c r="F84" s="26"/>
    </row>
    <row r="85" spans="1:6" ht="12.75" customHeight="1" x14ac:dyDescent="0.2">
      <c r="A85" s="8"/>
      <c r="B85" s="24">
        <v>3200</v>
      </c>
      <c r="C85" s="18" t="s">
        <v>59</v>
      </c>
      <c r="D85" s="19">
        <f t="shared" ref="D85:F85" si="9">SUM(D86:D92)</f>
        <v>210746123</v>
      </c>
      <c r="E85" s="19">
        <f t="shared" si="9"/>
        <v>210746123</v>
      </c>
      <c r="F85" s="20">
        <f t="shared" si="9"/>
        <v>86824946</v>
      </c>
    </row>
    <row r="86" spans="1:6" s="7" customFormat="1" ht="12.75" customHeight="1" x14ac:dyDescent="0.2">
      <c r="A86" s="8"/>
      <c r="B86" s="25">
        <v>32201</v>
      </c>
      <c r="C86" s="22" t="s">
        <v>60</v>
      </c>
      <c r="D86" s="23">
        <v>35925046</v>
      </c>
      <c r="E86" s="23">
        <v>35925046</v>
      </c>
      <c r="F86" s="26">
        <v>14142750</v>
      </c>
    </row>
    <row r="87" spans="1:6" ht="12.75" customHeight="1" x14ac:dyDescent="0.2">
      <c r="B87" s="25">
        <v>32301</v>
      </c>
      <c r="C87" s="22" t="s">
        <v>61</v>
      </c>
      <c r="D87" s="23">
        <v>74717877</v>
      </c>
      <c r="E87" s="23">
        <v>74717877</v>
      </c>
      <c r="F87" s="26">
        <f>27249002+93748</f>
        <v>27342750</v>
      </c>
    </row>
    <row r="88" spans="1:6" s="8" customFormat="1" ht="12.75" customHeight="1" x14ac:dyDescent="0.2">
      <c r="B88" s="25">
        <v>32302</v>
      </c>
      <c r="C88" s="22" t="s">
        <v>62</v>
      </c>
      <c r="D88" s="23">
        <v>0</v>
      </c>
      <c r="E88" s="23">
        <v>0</v>
      </c>
      <c r="F88" s="26">
        <v>0</v>
      </c>
    </row>
    <row r="89" spans="1:6" s="8" customFormat="1" ht="12.75" customHeight="1" x14ac:dyDescent="0.2">
      <c r="B89" s="25">
        <v>32503</v>
      </c>
      <c r="C89" s="22" t="s">
        <v>63</v>
      </c>
      <c r="D89" s="23">
        <v>26215726</v>
      </c>
      <c r="E89" s="23">
        <v>26215726</v>
      </c>
      <c r="F89" s="26">
        <v>5539573</v>
      </c>
    </row>
    <row r="90" spans="1:6" s="8" customFormat="1" ht="12.75" customHeight="1" x14ac:dyDescent="0.2">
      <c r="A90" s="6"/>
      <c r="B90" s="25">
        <v>32505</v>
      </c>
      <c r="C90" s="22" t="s">
        <v>64</v>
      </c>
      <c r="D90" s="23">
        <v>36960000</v>
      </c>
      <c r="E90" s="23">
        <v>36960000</v>
      </c>
      <c r="F90" s="26">
        <v>23481941</v>
      </c>
    </row>
    <row r="91" spans="1:6" s="8" customFormat="1" ht="12.75" customHeight="1" x14ac:dyDescent="0.2">
      <c r="B91" s="25">
        <v>32601</v>
      </c>
      <c r="C91" s="22" t="s">
        <v>65</v>
      </c>
      <c r="D91" s="23">
        <v>63504</v>
      </c>
      <c r="E91" s="23">
        <v>63504</v>
      </c>
      <c r="F91" s="26">
        <v>41590</v>
      </c>
    </row>
    <row r="92" spans="1:6" s="8" customFormat="1" ht="12.75" customHeight="1" x14ac:dyDescent="0.2">
      <c r="B92" s="33">
        <v>32701</v>
      </c>
      <c r="C92" s="34" t="s">
        <v>66</v>
      </c>
      <c r="D92" s="35">
        <v>36863970</v>
      </c>
      <c r="E92" s="35">
        <v>36863970</v>
      </c>
      <c r="F92" s="36">
        <v>16276342</v>
      </c>
    </row>
    <row r="93" spans="1:6" s="8" customFormat="1" ht="12.75" customHeight="1" x14ac:dyDescent="0.2">
      <c r="A93" s="6"/>
      <c r="B93" s="27"/>
      <c r="C93" s="28"/>
      <c r="D93" s="23"/>
      <c r="E93" s="23"/>
      <c r="F93" s="26"/>
    </row>
    <row r="94" spans="1:6" s="8" customFormat="1" ht="12.75" customHeight="1" x14ac:dyDescent="0.2">
      <c r="B94" s="24">
        <v>3300</v>
      </c>
      <c r="C94" s="18" t="s">
        <v>67</v>
      </c>
      <c r="D94" s="19">
        <f>SUM(D95:D105)</f>
        <v>827763590</v>
      </c>
      <c r="E94" s="19">
        <f>SUM(E95:E105)</f>
        <v>827266590</v>
      </c>
      <c r="F94" s="20">
        <f>SUM(F95:F105)</f>
        <v>294275382</v>
      </c>
    </row>
    <row r="95" spans="1:6" s="8" customFormat="1" ht="12.75" customHeight="1" x14ac:dyDescent="0.2">
      <c r="B95" s="25">
        <v>33104</v>
      </c>
      <c r="C95" s="22" t="s">
        <v>68</v>
      </c>
      <c r="D95" s="23">
        <v>4330000</v>
      </c>
      <c r="E95" s="23">
        <v>4330000</v>
      </c>
      <c r="F95" s="26">
        <v>24672327</v>
      </c>
    </row>
    <row r="96" spans="1:6" s="8" customFormat="1" ht="12.75" customHeight="1" x14ac:dyDescent="0.2">
      <c r="B96" s="25">
        <v>33105</v>
      </c>
      <c r="C96" s="22" t="s">
        <v>69</v>
      </c>
      <c r="D96" s="23">
        <v>3150000</v>
      </c>
      <c r="E96" s="23">
        <v>3150000</v>
      </c>
      <c r="F96" s="26">
        <v>184170</v>
      </c>
    </row>
    <row r="97" spans="1:6" s="8" customFormat="1" ht="12.75" customHeight="1" x14ac:dyDescent="0.2">
      <c r="B97" s="25">
        <v>33301</v>
      </c>
      <c r="C97" s="22" t="s">
        <v>70</v>
      </c>
      <c r="D97" s="23">
        <v>115497450</v>
      </c>
      <c r="E97" s="23">
        <v>115497450</v>
      </c>
      <c r="F97" s="26">
        <v>2457729</v>
      </c>
    </row>
    <row r="98" spans="1:6" s="8" customFormat="1" ht="12.75" customHeight="1" x14ac:dyDescent="0.2">
      <c r="B98" s="25">
        <v>33401</v>
      </c>
      <c r="C98" s="22" t="s">
        <v>71</v>
      </c>
      <c r="D98" s="23">
        <v>9805639</v>
      </c>
      <c r="E98" s="23">
        <v>9805639</v>
      </c>
      <c r="F98" s="26">
        <v>98604</v>
      </c>
    </row>
    <row r="99" spans="1:6" s="8" customFormat="1" ht="12.75" customHeight="1" x14ac:dyDescent="0.2">
      <c r="B99" s="25">
        <v>33601</v>
      </c>
      <c r="C99" s="22" t="s">
        <v>125</v>
      </c>
      <c r="D99" s="23">
        <v>400000</v>
      </c>
      <c r="E99" s="23">
        <v>400000</v>
      </c>
      <c r="F99" s="26">
        <v>2700</v>
      </c>
    </row>
    <row r="100" spans="1:6" s="8" customFormat="1" ht="12.75" customHeight="1" x14ac:dyDescent="0.2">
      <c r="B100" s="25">
        <v>33602</v>
      </c>
      <c r="C100" s="22" t="s">
        <v>72</v>
      </c>
      <c r="D100" s="23">
        <v>16710345</v>
      </c>
      <c r="E100" s="23">
        <v>16710345</v>
      </c>
      <c r="F100" s="26">
        <v>6760228</v>
      </c>
    </row>
    <row r="101" spans="1:6" s="8" customFormat="1" ht="12.75" customHeight="1" x14ac:dyDescent="0.2">
      <c r="B101" s="25">
        <v>33604</v>
      </c>
      <c r="C101" s="22" t="s">
        <v>73</v>
      </c>
      <c r="D101" s="23">
        <v>7500000</v>
      </c>
      <c r="E101" s="23">
        <v>7003000</v>
      </c>
      <c r="F101" s="26">
        <v>589200</v>
      </c>
    </row>
    <row r="102" spans="1:6" s="8" customFormat="1" ht="12.75" customHeight="1" x14ac:dyDescent="0.2">
      <c r="B102" s="25">
        <v>33605</v>
      </c>
      <c r="C102" s="22" t="s">
        <v>74</v>
      </c>
      <c r="D102" s="23">
        <v>440000</v>
      </c>
      <c r="E102" s="23">
        <v>440000</v>
      </c>
      <c r="F102" s="26">
        <v>1137080</v>
      </c>
    </row>
    <row r="103" spans="1:6" s="8" customFormat="1" ht="12.75" customHeight="1" x14ac:dyDescent="0.2">
      <c r="B103" s="25">
        <v>33801</v>
      </c>
      <c r="C103" s="22" t="s">
        <v>75</v>
      </c>
      <c r="D103" s="23">
        <v>26487690</v>
      </c>
      <c r="E103" s="23">
        <v>26487690</v>
      </c>
      <c r="F103" s="26">
        <v>14563951</v>
      </c>
    </row>
    <row r="104" spans="1:6" s="8" customFormat="1" ht="12.75" customHeight="1" x14ac:dyDescent="0.2">
      <c r="B104" s="25">
        <v>33901</v>
      </c>
      <c r="C104" s="22" t="s">
        <v>76</v>
      </c>
      <c r="D104" s="23">
        <v>639823466</v>
      </c>
      <c r="E104" s="23">
        <v>639823466</v>
      </c>
      <c r="F104" s="26">
        <v>240259257</v>
      </c>
    </row>
    <row r="105" spans="1:6" s="8" customFormat="1" ht="12.75" customHeight="1" x14ac:dyDescent="0.2">
      <c r="B105" s="25">
        <v>33903</v>
      </c>
      <c r="C105" s="22" t="s">
        <v>115</v>
      </c>
      <c r="D105" s="23">
        <v>3619000</v>
      </c>
      <c r="E105" s="23">
        <v>3619000</v>
      </c>
      <c r="F105" s="26">
        <v>3550136</v>
      </c>
    </row>
    <row r="106" spans="1:6" s="8" customFormat="1" ht="12.75" customHeight="1" x14ac:dyDescent="0.2">
      <c r="B106" s="25"/>
      <c r="C106" s="22"/>
      <c r="D106" s="23"/>
      <c r="E106" s="23"/>
      <c r="F106" s="26"/>
    </row>
    <row r="107" spans="1:6" s="8" customFormat="1" ht="12.75" customHeight="1" x14ac:dyDescent="0.2">
      <c r="B107" s="24">
        <v>3400</v>
      </c>
      <c r="C107" s="18" t="s">
        <v>77</v>
      </c>
      <c r="D107" s="19">
        <f>SUM(D108:D110)</f>
        <v>48470448</v>
      </c>
      <c r="E107" s="19">
        <f>SUM(E108:E110)</f>
        <v>48470448</v>
      </c>
      <c r="F107" s="20">
        <f t="shared" ref="F107" si="10">SUM(F108:F110)</f>
        <v>20213162</v>
      </c>
    </row>
    <row r="108" spans="1:6" s="8" customFormat="1" ht="12.75" customHeight="1" x14ac:dyDescent="0.2">
      <c r="B108" s="25">
        <v>34101</v>
      </c>
      <c r="C108" s="22" t="s">
        <v>78</v>
      </c>
      <c r="D108" s="23">
        <v>46242000</v>
      </c>
      <c r="E108" s="23">
        <v>46242000</v>
      </c>
      <c r="F108" s="26">
        <v>18496781</v>
      </c>
    </row>
    <row r="109" spans="1:6" s="8" customFormat="1" ht="12.75" customHeight="1" x14ac:dyDescent="0.2">
      <c r="A109" s="6"/>
      <c r="B109" s="25">
        <v>34501</v>
      </c>
      <c r="C109" s="22" t="s">
        <v>79</v>
      </c>
      <c r="D109" s="23">
        <v>1939655</v>
      </c>
      <c r="E109" s="23">
        <v>1939655</v>
      </c>
      <c r="F109" s="26">
        <v>1154547</v>
      </c>
    </row>
    <row r="110" spans="1:6" s="8" customFormat="1" ht="12.75" customHeight="1" x14ac:dyDescent="0.2">
      <c r="A110" s="6"/>
      <c r="B110" s="25">
        <v>34701</v>
      </c>
      <c r="C110" s="22" t="s">
        <v>80</v>
      </c>
      <c r="D110" s="23">
        <v>288793</v>
      </c>
      <c r="E110" s="23">
        <v>288793</v>
      </c>
      <c r="F110" s="26">
        <v>561834</v>
      </c>
    </row>
    <row r="111" spans="1:6" s="8" customFormat="1" ht="12.75" customHeight="1" x14ac:dyDescent="0.2">
      <c r="A111" s="7"/>
      <c r="B111" s="25"/>
      <c r="C111" s="22"/>
      <c r="D111" s="23"/>
      <c r="E111" s="23"/>
      <c r="F111" s="26"/>
    </row>
    <row r="112" spans="1:6" s="8" customFormat="1" ht="12.75" customHeight="1" x14ac:dyDescent="0.2">
      <c r="B112" s="24">
        <v>3500</v>
      </c>
      <c r="C112" s="18" t="s">
        <v>81</v>
      </c>
      <c r="D112" s="19">
        <f>SUM(D113:D118)</f>
        <v>66125476</v>
      </c>
      <c r="E112" s="19">
        <f>SUM(E113:E118)</f>
        <v>66125476</v>
      </c>
      <c r="F112" s="20">
        <f>SUM(F113:F118)</f>
        <v>26570489</v>
      </c>
    </row>
    <row r="113" spans="1:6" s="8" customFormat="1" ht="12.75" customHeight="1" x14ac:dyDescent="0.2">
      <c r="B113" s="25">
        <v>35101</v>
      </c>
      <c r="C113" s="22" t="s">
        <v>82</v>
      </c>
      <c r="D113" s="23">
        <v>44953276</v>
      </c>
      <c r="E113" s="23">
        <v>44953276</v>
      </c>
      <c r="F113" s="26">
        <f>19292207+128425</f>
        <v>19420632</v>
      </c>
    </row>
    <row r="114" spans="1:6" s="8" customFormat="1" ht="12.75" customHeight="1" x14ac:dyDescent="0.2">
      <c r="A114" s="6"/>
      <c r="B114" s="29">
        <v>35201</v>
      </c>
      <c r="C114" s="22" t="s">
        <v>83</v>
      </c>
      <c r="D114" s="23">
        <v>0</v>
      </c>
      <c r="E114" s="23">
        <v>0</v>
      </c>
      <c r="F114" s="26">
        <v>0</v>
      </c>
    </row>
    <row r="115" spans="1:6" s="8" customFormat="1" ht="12.75" customHeight="1" x14ac:dyDescent="0.2">
      <c r="A115" s="7"/>
      <c r="B115" s="29">
        <v>35301</v>
      </c>
      <c r="C115" s="22" t="s">
        <v>84</v>
      </c>
      <c r="D115" s="23">
        <v>341000</v>
      </c>
      <c r="E115" s="23">
        <v>341000</v>
      </c>
      <c r="F115" s="26">
        <v>218693</v>
      </c>
    </row>
    <row r="116" spans="1:6" s="8" customFormat="1" ht="12.75" customHeight="1" x14ac:dyDescent="0.2">
      <c r="B116" s="29">
        <v>35501</v>
      </c>
      <c r="C116" s="22" t="s">
        <v>85</v>
      </c>
      <c r="D116" s="23">
        <v>326000</v>
      </c>
      <c r="E116" s="23">
        <v>326000</v>
      </c>
      <c r="F116" s="26">
        <v>58500</v>
      </c>
    </row>
    <row r="117" spans="1:6" s="8" customFormat="1" ht="12.75" customHeight="1" x14ac:dyDescent="0.2">
      <c r="B117" s="29">
        <v>35701</v>
      </c>
      <c r="C117" s="22" t="s">
        <v>86</v>
      </c>
      <c r="D117" s="23">
        <v>265200</v>
      </c>
      <c r="E117" s="23">
        <v>265200</v>
      </c>
      <c r="F117" s="26">
        <v>58508</v>
      </c>
    </row>
    <row r="118" spans="1:6" s="8" customFormat="1" ht="12.75" customHeight="1" x14ac:dyDescent="0.2">
      <c r="A118" s="6"/>
      <c r="B118" s="29">
        <v>35801</v>
      </c>
      <c r="C118" s="22" t="s">
        <v>87</v>
      </c>
      <c r="D118" s="23">
        <v>20240000</v>
      </c>
      <c r="E118" s="23">
        <v>20240000</v>
      </c>
      <c r="F118" s="26">
        <v>6814156</v>
      </c>
    </row>
    <row r="119" spans="1:6" s="7" customFormat="1" ht="12.75" customHeight="1" x14ac:dyDescent="0.2">
      <c r="A119" s="8"/>
      <c r="B119" s="25"/>
      <c r="C119" s="22"/>
      <c r="D119" s="23"/>
      <c r="E119" s="23"/>
      <c r="F119" s="26"/>
    </row>
    <row r="120" spans="1:6" s="8" customFormat="1" ht="12.75" customHeight="1" x14ac:dyDescent="0.2">
      <c r="B120" s="30">
        <v>3600</v>
      </c>
      <c r="C120" s="31" t="s">
        <v>88</v>
      </c>
      <c r="D120" s="19">
        <f>SUM(D121:D122)</f>
        <v>65760000</v>
      </c>
      <c r="E120" s="19">
        <f>SUM(E121:E122)</f>
        <v>66257000</v>
      </c>
      <c r="F120" s="20">
        <f>SUM(F121:F122)</f>
        <v>32637138</v>
      </c>
    </row>
    <row r="121" spans="1:6" s="8" customFormat="1" ht="12.75" customHeight="1" x14ac:dyDescent="0.2">
      <c r="A121" s="7"/>
      <c r="B121" s="25">
        <v>36201</v>
      </c>
      <c r="C121" s="22" t="s">
        <v>89</v>
      </c>
      <c r="D121" s="23">
        <v>64560000</v>
      </c>
      <c r="E121" s="23">
        <v>64560000</v>
      </c>
      <c r="F121" s="26">
        <v>32416221</v>
      </c>
    </row>
    <row r="122" spans="1:6" s="7" customFormat="1" ht="12.75" customHeight="1" x14ac:dyDescent="0.2">
      <c r="A122" s="8"/>
      <c r="B122" s="25">
        <v>36901</v>
      </c>
      <c r="C122" s="22" t="s">
        <v>90</v>
      </c>
      <c r="D122" s="23">
        <v>1200000</v>
      </c>
      <c r="E122" s="23">
        <v>1697000</v>
      </c>
      <c r="F122" s="26">
        <v>220917</v>
      </c>
    </row>
    <row r="123" spans="1:6" s="7" customFormat="1" ht="12.75" customHeight="1" x14ac:dyDescent="0.2">
      <c r="A123" s="9"/>
      <c r="B123" s="25"/>
      <c r="C123" s="22"/>
      <c r="D123" s="19"/>
      <c r="E123" s="19"/>
      <c r="F123" s="26"/>
    </row>
    <row r="124" spans="1:6" ht="12.75" customHeight="1" x14ac:dyDescent="0.2">
      <c r="A124" s="8"/>
      <c r="B124" s="32">
        <v>3700</v>
      </c>
      <c r="C124" s="18" t="s">
        <v>91</v>
      </c>
      <c r="D124" s="19">
        <f>SUM(D125:D128)</f>
        <v>30997916</v>
      </c>
      <c r="E124" s="19">
        <f t="shared" ref="E124:F124" si="11">SUM(E125:E128)</f>
        <v>30997916</v>
      </c>
      <c r="F124" s="20">
        <f t="shared" si="11"/>
        <v>16733166</v>
      </c>
    </row>
    <row r="125" spans="1:6" s="7" customFormat="1" ht="12.75" customHeight="1" x14ac:dyDescent="0.2">
      <c r="A125" s="6"/>
      <c r="B125" s="29">
        <v>37104</v>
      </c>
      <c r="C125" s="22" t="s">
        <v>92</v>
      </c>
      <c r="D125" s="23">
        <v>9453164</v>
      </c>
      <c r="E125" s="23">
        <v>9453164</v>
      </c>
      <c r="F125" s="26">
        <v>2553171</v>
      </c>
    </row>
    <row r="126" spans="1:6" ht="12.75" customHeight="1" x14ac:dyDescent="0.2">
      <c r="A126" s="7"/>
      <c r="B126" s="29">
        <v>37106</v>
      </c>
      <c r="C126" s="22" t="s">
        <v>93</v>
      </c>
      <c r="D126" s="23">
        <v>1265000</v>
      </c>
      <c r="E126" s="23">
        <v>1265000</v>
      </c>
      <c r="F126" s="26">
        <v>0</v>
      </c>
    </row>
    <row r="127" spans="1:6" ht="12.75" customHeight="1" x14ac:dyDescent="0.2">
      <c r="A127" s="7"/>
      <c r="B127" s="25">
        <v>37504</v>
      </c>
      <c r="C127" s="22" t="s">
        <v>94</v>
      </c>
      <c r="D127" s="23">
        <v>19079752</v>
      </c>
      <c r="E127" s="23">
        <v>19079752</v>
      </c>
      <c r="F127" s="26">
        <v>14179995</v>
      </c>
    </row>
    <row r="128" spans="1:6" ht="12.75" customHeight="1" x14ac:dyDescent="0.2">
      <c r="A128" s="7"/>
      <c r="B128" s="25">
        <v>37602</v>
      </c>
      <c r="C128" s="22" t="s">
        <v>126</v>
      </c>
      <c r="D128" s="23">
        <v>1200000</v>
      </c>
      <c r="E128" s="23">
        <v>1200000</v>
      </c>
      <c r="F128" s="26">
        <v>0</v>
      </c>
    </row>
    <row r="129" spans="1:6" s="8" customFormat="1" ht="12.75" customHeight="1" x14ac:dyDescent="0.2">
      <c r="B129" s="29"/>
      <c r="C129" s="22"/>
      <c r="D129" s="23"/>
      <c r="E129" s="23"/>
      <c r="F129" s="26"/>
    </row>
    <row r="130" spans="1:6" s="7" customFormat="1" ht="12.75" customHeight="1" x14ac:dyDescent="0.2">
      <c r="A130" s="8"/>
      <c r="B130" s="24">
        <v>3800</v>
      </c>
      <c r="C130" s="18" t="s">
        <v>95</v>
      </c>
      <c r="D130" s="19">
        <v>0</v>
      </c>
      <c r="E130" s="19">
        <v>0</v>
      </c>
      <c r="F130" s="20">
        <v>0</v>
      </c>
    </row>
    <row r="131" spans="1:6" s="7" customFormat="1" ht="12.75" customHeight="1" x14ac:dyDescent="0.2">
      <c r="A131" s="6"/>
      <c r="B131" s="29"/>
      <c r="C131" s="22"/>
      <c r="D131" s="23"/>
      <c r="E131" s="23"/>
      <c r="F131" s="26"/>
    </row>
    <row r="132" spans="1:6" s="7" customFormat="1" ht="12.75" customHeight="1" x14ac:dyDescent="0.2">
      <c r="B132" s="24">
        <v>3900</v>
      </c>
      <c r="C132" s="18" t="s">
        <v>96</v>
      </c>
      <c r="D132" s="19">
        <f>SUM(D133:D136)</f>
        <v>148453282</v>
      </c>
      <c r="E132" s="19">
        <f>SUM(E133:E136)</f>
        <v>148453282</v>
      </c>
      <c r="F132" s="20">
        <f>SUM(F133:F136)</f>
        <v>114280591</v>
      </c>
    </row>
    <row r="133" spans="1:6" s="8" customFormat="1" ht="12.75" customHeight="1" x14ac:dyDescent="0.2">
      <c r="B133" s="25">
        <v>39202</v>
      </c>
      <c r="C133" s="22" t="s">
        <v>97</v>
      </c>
      <c r="D133" s="23">
        <v>127228282</v>
      </c>
      <c r="E133" s="23">
        <v>127228282</v>
      </c>
      <c r="F133" s="26">
        <f>97004454+1233050</f>
        <v>98237504</v>
      </c>
    </row>
    <row r="134" spans="1:6" s="8" customFormat="1" ht="12.75" customHeight="1" x14ac:dyDescent="0.2">
      <c r="B134" s="25">
        <v>39401</v>
      </c>
      <c r="C134" s="22" t="s">
        <v>129</v>
      </c>
      <c r="D134" s="23">
        <v>0</v>
      </c>
      <c r="E134" s="23">
        <v>0</v>
      </c>
      <c r="F134" s="26">
        <v>0</v>
      </c>
    </row>
    <row r="135" spans="1:6" s="8" customFormat="1" ht="12.75" customHeight="1" x14ac:dyDescent="0.2">
      <c r="B135" s="25">
        <v>39801</v>
      </c>
      <c r="C135" s="22" t="s">
        <v>98</v>
      </c>
      <c r="D135" s="23">
        <v>19250000</v>
      </c>
      <c r="E135" s="23">
        <v>19250000</v>
      </c>
      <c r="F135" s="26">
        <v>15573337</v>
      </c>
    </row>
    <row r="136" spans="1:6" s="8" customFormat="1" ht="12.75" customHeight="1" x14ac:dyDescent="0.2">
      <c r="B136" s="33">
        <v>39904</v>
      </c>
      <c r="C136" s="34" t="s">
        <v>99</v>
      </c>
      <c r="D136" s="35">
        <v>1975000</v>
      </c>
      <c r="E136" s="35">
        <v>1975000</v>
      </c>
      <c r="F136" s="36">
        <v>469750</v>
      </c>
    </row>
    <row r="137" spans="1:6" s="8" customFormat="1" ht="12.75" customHeight="1" x14ac:dyDescent="0.2">
      <c r="B137" s="46"/>
      <c r="C137" s="47"/>
      <c r="D137" s="48"/>
      <c r="E137" s="48"/>
      <c r="F137" s="16"/>
    </row>
    <row r="138" spans="1:6" ht="12.75" customHeight="1" x14ac:dyDescent="0.2">
      <c r="B138" s="24" t="s">
        <v>100</v>
      </c>
      <c r="C138" s="37"/>
      <c r="D138" s="19">
        <f>+D140+D158</f>
        <v>39252130</v>
      </c>
      <c r="E138" s="19">
        <f>+E140+E158</f>
        <v>39252130</v>
      </c>
      <c r="F138" s="20">
        <f>+F140+F158</f>
        <v>5980473</v>
      </c>
    </row>
    <row r="139" spans="1:6" ht="12.75" customHeight="1" x14ac:dyDescent="0.2">
      <c r="B139" s="25"/>
      <c r="C139" s="37"/>
      <c r="D139" s="23"/>
      <c r="E139" s="23"/>
      <c r="F139" s="26"/>
    </row>
    <row r="140" spans="1:6" ht="12.75" customHeight="1" x14ac:dyDescent="0.2">
      <c r="B140" s="24">
        <v>5000</v>
      </c>
      <c r="C140" s="38" t="s">
        <v>101</v>
      </c>
      <c r="D140" s="19">
        <f>+D142+D147+D151+D154</f>
        <v>11500000</v>
      </c>
      <c r="E140" s="19">
        <f>+E142+E147+E151+E154</f>
        <v>11500000</v>
      </c>
      <c r="F140" s="20">
        <f>+F142+F147+F151+F154</f>
        <v>1051880</v>
      </c>
    </row>
    <row r="141" spans="1:6" ht="12.75" customHeight="1" x14ac:dyDescent="0.2">
      <c r="B141" s="25"/>
      <c r="C141" s="37"/>
      <c r="D141" s="23"/>
      <c r="E141" s="23"/>
      <c r="F141" s="26"/>
    </row>
    <row r="142" spans="1:6" ht="12.75" customHeight="1" x14ac:dyDescent="0.2">
      <c r="B142" s="24">
        <v>5100</v>
      </c>
      <c r="C142" s="38" t="s">
        <v>102</v>
      </c>
      <c r="D142" s="19">
        <f>SUM(D143:D145)</f>
        <v>9464107</v>
      </c>
      <c r="E142" s="19">
        <f>SUM(E143:E145)</f>
        <v>9464107</v>
      </c>
      <c r="F142" s="20">
        <f t="shared" ref="F142" si="12">SUM(F143:F145)</f>
        <v>1051880</v>
      </c>
    </row>
    <row r="143" spans="1:6" s="7" customFormat="1" ht="12.75" customHeight="1" x14ac:dyDescent="0.2">
      <c r="A143" s="6"/>
      <c r="B143" s="25">
        <v>51101</v>
      </c>
      <c r="C143" s="37" t="s">
        <v>103</v>
      </c>
      <c r="D143" s="23">
        <v>5344366</v>
      </c>
      <c r="E143" s="23">
        <v>5344366</v>
      </c>
      <c r="F143" s="26">
        <v>1027103</v>
      </c>
    </row>
    <row r="144" spans="1:6" s="7" customFormat="1" ht="12.75" customHeight="1" x14ac:dyDescent="0.2">
      <c r="A144" s="6"/>
      <c r="B144" s="25">
        <v>51501</v>
      </c>
      <c r="C144" s="37" t="s">
        <v>117</v>
      </c>
      <c r="D144" s="23">
        <v>4071741</v>
      </c>
      <c r="E144" s="23">
        <v>4071741</v>
      </c>
      <c r="F144" s="26">
        <v>0</v>
      </c>
    </row>
    <row r="145" spans="1:6" s="7" customFormat="1" ht="12.75" customHeight="1" x14ac:dyDescent="0.2">
      <c r="A145" s="5"/>
      <c r="B145" s="25">
        <v>51901</v>
      </c>
      <c r="C145" s="37" t="s">
        <v>104</v>
      </c>
      <c r="D145" s="23">
        <v>48000</v>
      </c>
      <c r="E145" s="23">
        <v>48000</v>
      </c>
      <c r="F145" s="26">
        <v>24777</v>
      </c>
    </row>
    <row r="146" spans="1:6" s="8" customFormat="1" ht="12.75" customHeight="1" x14ac:dyDescent="0.2">
      <c r="A146" s="6"/>
      <c r="B146" s="25"/>
      <c r="C146" s="37"/>
      <c r="D146" s="19"/>
      <c r="E146" s="19"/>
      <c r="F146" s="20"/>
    </row>
    <row r="147" spans="1:6" ht="12.75" customHeight="1" x14ac:dyDescent="0.2">
      <c r="A147" s="5"/>
      <c r="B147" s="24">
        <v>5200</v>
      </c>
      <c r="C147" s="38" t="s">
        <v>105</v>
      </c>
      <c r="D147" s="19">
        <f t="shared" ref="D147:F147" si="13">SUM(D148:D149)</f>
        <v>672246</v>
      </c>
      <c r="E147" s="19">
        <f>SUM(E148:E149)</f>
        <v>672246</v>
      </c>
      <c r="F147" s="20">
        <f t="shared" si="13"/>
        <v>0</v>
      </c>
    </row>
    <row r="148" spans="1:6" ht="12.75" customHeight="1" x14ac:dyDescent="0.2">
      <c r="A148" s="7"/>
      <c r="B148" s="25">
        <v>52101</v>
      </c>
      <c r="C148" s="37" t="s">
        <v>106</v>
      </c>
      <c r="D148" s="23">
        <v>521363</v>
      </c>
      <c r="E148" s="23">
        <v>521363</v>
      </c>
      <c r="F148" s="26">
        <v>0</v>
      </c>
    </row>
    <row r="149" spans="1:6" s="7" customFormat="1" ht="12.75" customHeight="1" x14ac:dyDescent="0.2">
      <c r="A149" s="8"/>
      <c r="B149" s="25">
        <v>52301</v>
      </c>
      <c r="C149" s="37" t="s">
        <v>107</v>
      </c>
      <c r="D149" s="23">
        <v>150883</v>
      </c>
      <c r="E149" s="23">
        <v>150883</v>
      </c>
      <c r="F149" s="26">
        <v>0</v>
      </c>
    </row>
    <row r="150" spans="1:6" ht="12.75" customHeight="1" x14ac:dyDescent="0.2">
      <c r="A150" s="2"/>
      <c r="B150" s="25"/>
      <c r="C150" s="37"/>
      <c r="D150" s="23"/>
      <c r="E150" s="23"/>
      <c r="F150" s="26"/>
    </row>
    <row r="151" spans="1:6" ht="12.75" customHeight="1" x14ac:dyDescent="0.2">
      <c r="B151" s="24">
        <v>5300</v>
      </c>
      <c r="C151" s="38" t="s">
        <v>118</v>
      </c>
      <c r="D151" s="19">
        <f>SUM(D152:D152)</f>
        <v>532487</v>
      </c>
      <c r="E151" s="19">
        <f>SUM(E152:E152)</f>
        <v>532487</v>
      </c>
      <c r="F151" s="20">
        <f>SUM(F152:F152)</f>
        <v>0</v>
      </c>
    </row>
    <row r="152" spans="1:6" ht="12.75" customHeight="1" x14ac:dyDescent="0.2">
      <c r="B152" s="25">
        <v>53101</v>
      </c>
      <c r="C152" s="37" t="s">
        <v>119</v>
      </c>
      <c r="D152" s="23">
        <v>532487</v>
      </c>
      <c r="E152" s="23">
        <v>532487</v>
      </c>
      <c r="F152" s="26">
        <v>0</v>
      </c>
    </row>
    <row r="153" spans="1:6" s="7" customFormat="1" ht="12.75" customHeight="1" x14ac:dyDescent="0.2">
      <c r="A153" s="6"/>
      <c r="B153" s="25"/>
      <c r="C153" s="37"/>
      <c r="D153" s="23"/>
      <c r="E153" s="23"/>
      <c r="F153" s="26"/>
    </row>
    <row r="154" spans="1:6" ht="12.75" customHeight="1" x14ac:dyDescent="0.2">
      <c r="A154" s="7"/>
      <c r="B154" s="30">
        <v>5600</v>
      </c>
      <c r="C154" s="39" t="s">
        <v>108</v>
      </c>
      <c r="D154" s="19">
        <f>SUM(D155:D156)</f>
        <v>831160</v>
      </c>
      <c r="E154" s="19">
        <f>SUM(E155:E156)</f>
        <v>831160</v>
      </c>
      <c r="F154" s="20">
        <f>SUM(F155:F156)</f>
        <v>0</v>
      </c>
    </row>
    <row r="155" spans="1:6" ht="12.75" customHeight="1" x14ac:dyDescent="0.2">
      <c r="A155" s="7"/>
      <c r="B155" s="25">
        <v>56701</v>
      </c>
      <c r="C155" s="37" t="s">
        <v>120</v>
      </c>
      <c r="D155" s="23">
        <v>804232</v>
      </c>
      <c r="E155" s="23">
        <v>804232</v>
      </c>
      <c r="F155" s="26">
        <v>0</v>
      </c>
    </row>
    <row r="156" spans="1:6" s="7" customFormat="1" ht="12.75" customHeight="1" x14ac:dyDescent="0.2">
      <c r="B156" s="25">
        <v>56902</v>
      </c>
      <c r="C156" s="37" t="s">
        <v>121</v>
      </c>
      <c r="D156" s="23">
        <v>26928</v>
      </c>
      <c r="E156" s="23">
        <v>26928</v>
      </c>
      <c r="F156" s="26">
        <v>0</v>
      </c>
    </row>
    <row r="157" spans="1:6" s="7" customFormat="1" ht="12.75" customHeight="1" x14ac:dyDescent="0.2">
      <c r="A157" s="6"/>
      <c r="B157" s="25"/>
      <c r="C157" s="37"/>
      <c r="D157" s="23"/>
      <c r="E157" s="23"/>
      <c r="F157" s="26"/>
    </row>
    <row r="158" spans="1:6" s="7" customFormat="1" ht="12.75" customHeight="1" x14ac:dyDescent="0.2">
      <c r="A158" s="8"/>
      <c r="B158" s="24">
        <v>6000</v>
      </c>
      <c r="C158" s="38" t="s">
        <v>109</v>
      </c>
      <c r="D158" s="19">
        <f>+D160</f>
        <v>27752130</v>
      </c>
      <c r="E158" s="19">
        <f>+E160</f>
        <v>27752130</v>
      </c>
      <c r="F158" s="20">
        <f t="shared" ref="F158" si="14">+F160</f>
        <v>4928593</v>
      </c>
    </row>
    <row r="159" spans="1:6" ht="12.75" customHeight="1" x14ac:dyDescent="0.2">
      <c r="A159" s="8"/>
      <c r="B159" s="25"/>
      <c r="C159" s="37"/>
      <c r="D159" s="23"/>
      <c r="E159" s="23"/>
      <c r="F159" s="26"/>
    </row>
    <row r="160" spans="1:6" ht="12.75" customHeight="1" x14ac:dyDescent="0.2">
      <c r="A160" s="8"/>
      <c r="B160" s="24">
        <v>6200</v>
      </c>
      <c r="C160" s="38" t="s">
        <v>110</v>
      </c>
      <c r="D160" s="19">
        <f>+D161</f>
        <v>27752130</v>
      </c>
      <c r="E160" s="19">
        <f>+E161</f>
        <v>27752130</v>
      </c>
      <c r="F160" s="20">
        <f t="shared" ref="F160" si="15">+F161</f>
        <v>4928593</v>
      </c>
    </row>
    <row r="161" spans="1:6" ht="12.75" customHeight="1" x14ac:dyDescent="0.2">
      <c r="B161" s="25">
        <v>62202</v>
      </c>
      <c r="C161" s="37" t="s">
        <v>111</v>
      </c>
      <c r="D161" s="23">
        <v>27752130</v>
      </c>
      <c r="E161" s="23">
        <v>27752130</v>
      </c>
      <c r="F161" s="26">
        <v>4928593</v>
      </c>
    </row>
    <row r="162" spans="1:6" ht="12.75" customHeight="1" x14ac:dyDescent="0.2">
      <c r="B162" s="25"/>
      <c r="C162" s="37"/>
      <c r="D162" s="23"/>
      <c r="E162" s="23"/>
      <c r="F162" s="26"/>
    </row>
    <row r="163" spans="1:6" ht="12.75" customHeight="1" x14ac:dyDescent="0.2">
      <c r="B163" s="17">
        <v>7000</v>
      </c>
      <c r="C163" s="41" t="s">
        <v>123</v>
      </c>
      <c r="D163" s="42">
        <f>+D165</f>
        <v>900000000</v>
      </c>
      <c r="E163" s="19">
        <f>+E165</f>
        <v>975000000</v>
      </c>
      <c r="F163" s="40">
        <f>+F165</f>
        <v>900550000</v>
      </c>
    </row>
    <row r="164" spans="1:6" ht="12.75" customHeight="1" x14ac:dyDescent="0.2">
      <c r="B164" s="45"/>
      <c r="C164" s="43"/>
      <c r="D164" s="6"/>
      <c r="E164" s="6"/>
      <c r="F164" s="26"/>
    </row>
    <row r="165" spans="1:6" ht="12.75" customHeight="1" x14ac:dyDescent="0.2">
      <c r="B165" s="24">
        <v>7500</v>
      </c>
      <c r="C165" s="38" t="s">
        <v>122</v>
      </c>
      <c r="D165" s="19">
        <f>+D166</f>
        <v>900000000</v>
      </c>
      <c r="E165" s="19">
        <f>+E166</f>
        <v>975000000</v>
      </c>
      <c r="F165" s="40">
        <f>+F166</f>
        <v>900550000</v>
      </c>
    </row>
    <row r="166" spans="1:6" ht="12.75" customHeight="1" x14ac:dyDescent="0.2">
      <c r="B166" s="25">
        <v>75602</v>
      </c>
      <c r="C166" s="37" t="s">
        <v>124</v>
      </c>
      <c r="D166" s="23">
        <v>900000000</v>
      </c>
      <c r="E166" s="23">
        <v>975000000</v>
      </c>
      <c r="F166" s="26">
        <v>900550000</v>
      </c>
    </row>
    <row r="167" spans="1:6" ht="12.75" customHeight="1" x14ac:dyDescent="0.2">
      <c r="B167" s="33"/>
      <c r="C167" s="44"/>
      <c r="D167" s="35"/>
      <c r="E167" s="35"/>
      <c r="F167" s="36"/>
    </row>
    <row r="168" spans="1:6" x14ac:dyDescent="0.2">
      <c r="A168" s="7"/>
      <c r="B168" s="3"/>
      <c r="C168" s="3"/>
      <c r="D168" s="4"/>
      <c r="E168" s="4"/>
    </row>
  </sheetData>
  <sheetProtection algorithmName="SHA-512" hashValue="2Z2HQDwJEIyQ4QxY3kbwRWZ6nfQGf19Fhc7QMLL9HCyem544CCaUR/Y7Sm1xwl9+lO5S4jBbkaBmC1OBCm/jTA==" saltValue="eP2UBTYQV4kooqMn0sS5LA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1" min="1" max="5" man="1"/>
    <brk id="92" min="1" max="5" man="1"/>
    <brk id="136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3er Trimestre 2018</vt:lpstr>
      <vt:lpstr>Hoja1</vt:lpstr>
      <vt:lpstr>'3er Trimestre 2018'!Área_de_impresión</vt:lpstr>
      <vt:lpstr>'3er Trimestre 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2018-10-30T19:10:34Z</cp:lastPrinted>
  <dcterms:created xsi:type="dcterms:W3CDTF">2016-10-04T21:04:57Z</dcterms:created>
  <dcterms:modified xsi:type="dcterms:W3CDTF">2018-10-30T19:21:45Z</dcterms:modified>
  <cp:contentStatus/>
</cp:coreProperties>
</file>