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2016\Presupuesto\Avance del Presupuesto\"/>
    </mc:Choice>
  </mc:AlternateContent>
  <workbookProtection workbookAlgorithmName="SHA-512" workbookHashValue="uEiL0jg/GMKHu1yG64wuSAu1UTGEVHG6r1kfip0jg+fT4dm9UR2bK1lhDNmJMM4Ra3NuTM8LVmP3yluhQ6mm4w==" workbookSaltValue="BOvgoy1SZL7mKZhcHHnZ6Q==" workbookSpinCount="100000" lockStructure="1"/>
  <bookViews>
    <workbookView xWindow="0" yWindow="0" windowWidth="21600" windowHeight="9600"/>
  </bookViews>
  <sheets>
    <sheet name="3er Trimestre 20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'3er Trimestre 2016'!$B$2:$F$159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'3er Trimestre 2016'!$1:$12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F92" i="1"/>
  <c r="F61" i="1"/>
  <c r="F57" i="1"/>
  <c r="F157" i="1" l="1"/>
  <c r="E157" i="1"/>
  <c r="E155" i="1" s="1"/>
  <c r="D157" i="1"/>
  <c r="D155" i="1" s="1"/>
  <c r="F152" i="1"/>
  <c r="E152" i="1"/>
  <c r="D152" i="1"/>
  <c r="F148" i="1"/>
  <c r="E148" i="1"/>
  <c r="D148" i="1"/>
  <c r="F144" i="1"/>
  <c r="E144" i="1"/>
  <c r="D144" i="1"/>
  <c r="F133" i="1"/>
  <c r="E133" i="1"/>
  <c r="D133" i="1"/>
  <c r="F130" i="1"/>
  <c r="E130" i="1"/>
  <c r="D130" i="1"/>
  <c r="F124" i="1"/>
  <c r="E124" i="1"/>
  <c r="D124" i="1"/>
  <c r="F120" i="1"/>
  <c r="E120" i="1"/>
  <c r="D120" i="1"/>
  <c r="F111" i="1"/>
  <c r="E111" i="1"/>
  <c r="D111" i="1"/>
  <c r="F106" i="1"/>
  <c r="E106" i="1"/>
  <c r="D106" i="1"/>
  <c r="F94" i="1"/>
  <c r="E94" i="1"/>
  <c r="D94" i="1"/>
  <c r="F85" i="1"/>
  <c r="E85" i="1"/>
  <c r="D85" i="1"/>
  <c r="F75" i="1"/>
  <c r="E75" i="1"/>
  <c r="D75" i="1"/>
  <c r="F70" i="1"/>
  <c r="E70" i="1"/>
  <c r="D70" i="1"/>
  <c r="F67" i="1"/>
  <c r="E67" i="1"/>
  <c r="D67" i="1"/>
  <c r="F64" i="1"/>
  <c r="E64" i="1"/>
  <c r="D64" i="1"/>
  <c r="F60" i="1"/>
  <c r="E60" i="1"/>
  <c r="D60" i="1"/>
  <c r="F54" i="1"/>
  <c r="E54" i="1"/>
  <c r="D54" i="1"/>
  <c r="F49" i="1"/>
  <c r="E49" i="1"/>
  <c r="D49" i="1"/>
  <c r="F46" i="1"/>
  <c r="E46" i="1"/>
  <c r="D46" i="1"/>
  <c r="F38" i="1"/>
  <c r="E38" i="1"/>
  <c r="D38" i="1"/>
  <c r="F30" i="1"/>
  <c r="E30" i="1"/>
  <c r="D30" i="1"/>
  <c r="F26" i="1"/>
  <c r="E26" i="1"/>
  <c r="D26" i="1"/>
  <c r="F22" i="1"/>
  <c r="E22" i="1"/>
  <c r="D22" i="1"/>
  <c r="F19" i="1"/>
  <c r="E19" i="1"/>
  <c r="D19" i="1"/>
  <c r="D142" i="1" l="1"/>
  <c r="D140" i="1" s="1"/>
  <c r="E142" i="1"/>
  <c r="E140" i="1" s="1"/>
  <c r="F142" i="1"/>
  <c r="E52" i="1"/>
  <c r="F52" i="1"/>
  <c r="D52" i="1"/>
  <c r="D17" i="1"/>
  <c r="E73" i="1"/>
  <c r="F155" i="1"/>
  <c r="D73" i="1"/>
  <c r="F17" i="1"/>
  <c r="E17" i="1"/>
  <c r="F73" i="1"/>
  <c r="D15" i="1" l="1"/>
  <c r="D13" i="1" s="1"/>
  <c r="E15" i="1"/>
  <c r="E13" i="1" s="1"/>
  <c r="F15" i="1"/>
  <c r="F140" i="1"/>
  <c r="F13" i="1" l="1"/>
</calcChain>
</file>

<file path=xl/sharedStrings.xml><?xml version="1.0" encoding="utf-8"?>
<sst xmlns="http://schemas.openxmlformats.org/spreadsheetml/2006/main" count="125" uniqueCount="125">
  <si>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</si>
  <si>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</si>
  <si>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</si>
  <si>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</si>
  <si>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</si>
  <si>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</si>
  <si>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</si>
  <si>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</si>
  <si>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</si>
  <si>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</si>
  <si>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</si>
  <si>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</si>
  <si>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</si>
  <si>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</si>
  <si>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</si>
  <si>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</si>
  <si>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</si>
  <si>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</si>
  <si>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</si>
  <si>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</si>
  <si>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</si>
  <si>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</si>
  <si>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</si>
  <si>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</si>
  <si>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</si>
  <si>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</si>
  <si>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</si>
  <si>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</si>
  <si>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</si>
  <si>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</si>
  <si>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</si>
  <si>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</si>
  <si>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</si>
  <si>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</si>
  <si>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</si>
  <si>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</si>
  <si>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</si>
  <si>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</si>
  <si>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</si>
  <si>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</si>
  <si>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</si>
  <si>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</si>
  <si>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</si>
  <si>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</si>
  <si>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</si>
  <si>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</si>
  <si>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</si>
  <si>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</si>
  <si>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</si>
  <si>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</si>
  <si>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</si>
  <si>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</si>
  <si>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</si>
  <si>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</si>
  <si>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</si>
  <si>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</si>
  <si>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</si>
  <si>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</si>
  <si>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</si>
  <si>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</si>
  <si>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</si>
  <si>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</si>
  <si>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</si>
  <si>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</si>
  <si>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</si>
  <si>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</si>
  <si>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</si>
  <si>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</si>
  <si>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</si>
  <si>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</si>
  <si>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</si>
  <si>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</si>
  <si>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</si>
  <si>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</si>
  <si>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Servicios relacionados con traducciones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</si>
  <si>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</si>
  <si>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</si>
  <si>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</si>
  <si>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</si>
  <si>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</si>
  <si>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</si>
  <si>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</si>
  <si>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</si>
  <si>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</si>
  <si>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</si>
  <si>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</si>
  <si>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</si>
  <si>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</si>
  <si>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</si>
  <si>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</si>
  <si>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</si>
  <si>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</si>
  <si>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</si>
  <si>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</si>
  <si>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</si>
  <si>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</si>
  <si>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</si>
  <si>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</si>
  <si>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</si>
  <si>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</si>
  <si>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</si>
  <si>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Exposiciones</t>
  </si>
  <si>
    <t>OTROS SERVICIOS GENERALES</t>
  </si>
  <si>
    <t>Otros impuestos y derechos</t>
  </si>
  <si>
    <t>Erogaciones por resoluciones por autoridad competente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</si>
  <si>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</si>
  <si>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</si>
  <si>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</si>
  <si>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</si>
  <si>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</si>
  <si>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</si>
  <si>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</si>
  <si>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</si>
  <si>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</si>
  <si>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</si>
  <si>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</si>
  <si>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Maquinaria y equipo eléctrico y electrónico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</si>
  <si>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</si>
  <si>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</si>
  <si>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</si>
  <si>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</si>
  <si>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</si>
  <si>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GASTO DE ADMINISTRACIÓN</t>
  </si>
  <si>
    <t>EJERCICIO PRESUPUESTAL</t>
  </si>
  <si>
    <t>Estado del Ejercicio Presupuestal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</si>
</sst>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[Red]\(#,##0.0\)"/>
    <numFmt numFmtId="165" formatCode="#,##0_);[Red]\(#,##0\)"/>
    <numFmt numFmtId="166" formatCode="#,##0_ ;[Red]\-#,##0\ "/>
    <numFmt numFmtId="167" formatCode="#,##0.0000_);[Red]\(#,##0.0000\)"/>
    <numFmt numFmtId="168" formatCode="#,##0.000_);[Red]\(#,##0.000\)"/>
    <numFmt numFmtId="169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9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8" fontId="6" fillId="0" borderId="0" xfId="1" applyNumberFormat="1" applyFont="1" applyFill="1" applyBorder="1" applyProtection="1"/>
    <xf numFmtId="167" fontId="1" fillId="0" borderId="0" xfId="1" applyNumberFormat="1" applyFill="1" applyBorder="1" applyProtection="1"/>
    <xf numFmtId="168" fontId="7" fillId="0" borderId="0" xfId="1" applyNumberFormat="1" applyFont="1" applyFill="1" applyBorder="1" applyProtection="1"/>
    <xf numFmtId="167" fontId="6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0" fontId="9" fillId="0" borderId="9" xfId="1" applyFont="1" applyFill="1" applyBorder="1" applyAlignment="1"/>
    <xf numFmtId="166" fontId="4" fillId="0" borderId="6" xfId="1" applyNumberFormat="1" applyFont="1" applyFill="1" applyBorder="1" applyAlignment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0"/>
  <sheetViews>
    <sheetView tabSelected="1" zoomScaleNormal="100" workbookViewId="0">
      <selection activeCell="C18" sqref="C18"/>
    </sheetView>
  </sheetViews>
  <sheetFormatPr baseColWidth="10" defaultRowHeight="12.75" x14ac:dyDescent="0.2"/>
  <cols>
    <col min="1" max="1" width="5.7109375" style="6" customWidth="1"/>
    <col min="2" max="2" width="8.28515625" style="2" customWidth="1"/>
    <col min="3" max="3" width="59.7109375" style="2" customWidth="1"/>
    <col min="4" max="5" width="13.28515625" style="2" bestFit="1" customWidth="1"/>
    <col min="6" max="6" width="15.7109375" style="12" customWidth="1"/>
    <col min="7" max="7" width="22.7109375" style="6" bestFit="1" customWidth="1"/>
    <col min="8" max="8" width="18" style="6" bestFit="1" customWidth="1"/>
    <col min="9" max="16384" width="11.42578125" style="6"/>
  </cols>
  <sheetData>
    <row r="2" spans="1:6" ht="15.75" x14ac:dyDescent="0.25">
      <c r="B2" s="52" t="s">
        <v>0</v>
      </c>
      <c r="C2" s="52"/>
      <c r="D2" s="52"/>
      <c r="E2" s="52"/>
      <c r="F2" s="52"/>
    </row>
    <row r="3" spans="1:6" ht="15.75" x14ac:dyDescent="0.25">
      <c r="B3" s="52" t="s">
        <v>120</v>
      </c>
      <c r="C3" s="52"/>
      <c r="D3" s="52"/>
      <c r="E3" s="52"/>
      <c r="F3" s="52"/>
    </row>
    <row r="4" spans="1:6" ht="15.75" x14ac:dyDescent="0.25">
      <c r="B4" s="52" t="s">
        <v>1</v>
      </c>
      <c r="C4" s="52"/>
      <c r="D4" s="52"/>
      <c r="E4" s="52"/>
      <c r="F4" s="52"/>
    </row>
    <row r="5" spans="1:6" ht="15.75" x14ac:dyDescent="0.25">
      <c r="B5" s="52" t="s">
        <v>2</v>
      </c>
      <c r="C5" s="52"/>
      <c r="D5" s="52"/>
      <c r="E5" s="52"/>
      <c r="F5" s="52"/>
    </row>
    <row r="6" spans="1:6" x14ac:dyDescent="0.2">
      <c r="B6" s="53" t="s">
        <v>124</v>
      </c>
      <c r="C6" s="53"/>
      <c r="D6" s="53"/>
      <c r="E6" s="53"/>
      <c r="F6" s="53"/>
    </row>
    <row r="7" spans="1:6" x14ac:dyDescent="0.2">
      <c r="B7" s="53" t="s">
        <v>3</v>
      </c>
      <c r="C7" s="53"/>
      <c r="D7" s="53"/>
      <c r="E7" s="53"/>
      <c r="F7" s="53"/>
    </row>
    <row r="8" spans="1:6" x14ac:dyDescent="0.2">
      <c r="B8" s="10"/>
      <c r="C8" s="10"/>
      <c r="D8" s="10"/>
      <c r="E8" s="10"/>
      <c r="F8" s="10"/>
    </row>
    <row r="10" spans="1:6" ht="15.75" customHeight="1" x14ac:dyDescent="0.2">
      <c r="B10" s="46" t="s">
        <v>121</v>
      </c>
      <c r="C10" s="46" t="s">
        <v>4</v>
      </c>
      <c r="D10" s="50" t="s">
        <v>5</v>
      </c>
      <c r="E10" s="51"/>
      <c r="F10" s="48" t="s">
        <v>123</v>
      </c>
    </row>
    <row r="11" spans="1:6" ht="15.75" customHeight="1" x14ac:dyDescent="0.2">
      <c r="A11" s="11"/>
      <c r="B11" s="47"/>
      <c r="C11" s="47"/>
      <c r="D11" s="1" t="s">
        <v>6</v>
      </c>
      <c r="E11" s="1" t="s">
        <v>7</v>
      </c>
      <c r="F11" s="49"/>
    </row>
    <row r="12" spans="1:6" ht="12.75" customHeight="1" x14ac:dyDescent="0.2">
      <c r="B12" s="17"/>
      <c r="C12" s="18"/>
      <c r="D12" s="19"/>
      <c r="E12" s="19"/>
      <c r="F12" s="20"/>
    </row>
    <row r="13" spans="1:6" s="5" customFormat="1" ht="12.75" customHeight="1" x14ac:dyDescent="0.2">
      <c r="B13" s="21" t="s">
        <v>122</v>
      </c>
      <c r="C13" s="22"/>
      <c r="D13" s="23">
        <f>SUM(D15,D140)</f>
        <v>1796086298</v>
      </c>
      <c r="E13" s="23">
        <f>SUM(E15,E140)</f>
        <v>1813586298</v>
      </c>
      <c r="F13" s="24">
        <f>SUM(F15,F140)</f>
        <v>876142192</v>
      </c>
    </row>
    <row r="14" spans="1:6" ht="12.75" customHeight="1" x14ac:dyDescent="0.2">
      <c r="B14" s="25"/>
      <c r="C14" s="26"/>
      <c r="D14" s="27"/>
      <c r="E14" s="27"/>
      <c r="F14" s="24"/>
    </row>
    <row r="15" spans="1:6" s="5" customFormat="1" ht="12.75" customHeight="1" x14ac:dyDescent="0.2">
      <c r="B15" s="21" t="s">
        <v>8</v>
      </c>
      <c r="C15" s="22"/>
      <c r="D15" s="23">
        <f>+D17+D52+D73</f>
        <v>1759914298</v>
      </c>
      <c r="E15" s="23">
        <f>+E17+E52+E73</f>
        <v>1777414298</v>
      </c>
      <c r="F15" s="24">
        <f>+F17+F52+F73</f>
        <v>871633388</v>
      </c>
    </row>
    <row r="16" spans="1:6" s="5" customFormat="1" ht="12.75" customHeight="1" x14ac:dyDescent="0.2">
      <c r="B16" s="25"/>
      <c r="C16" s="26"/>
      <c r="D16" s="27"/>
      <c r="E16" s="27"/>
      <c r="F16" s="24"/>
    </row>
    <row r="17" spans="2:7" s="5" customFormat="1" ht="12.75" customHeight="1" x14ac:dyDescent="0.2">
      <c r="B17" s="28">
        <v>1000</v>
      </c>
      <c r="C17" s="22" t="s">
        <v>9</v>
      </c>
      <c r="D17" s="23">
        <f>SUM(D19,D22,D26,D30,D38,D46,D49)</f>
        <v>663343030</v>
      </c>
      <c r="E17" s="23">
        <f>SUM(E19,E22,E26,E30,E38,E46,E49)</f>
        <v>680843030</v>
      </c>
      <c r="F17" s="24">
        <f>SUM(F19,F22,F26,F30,F38,F46,F49)</f>
        <v>495715719</v>
      </c>
    </row>
    <row r="18" spans="2:7" ht="12.75" customHeight="1" x14ac:dyDescent="0.2">
      <c r="B18" s="29"/>
      <c r="C18" s="26"/>
      <c r="D18" s="27"/>
      <c r="E18" s="27"/>
      <c r="F18" s="30"/>
    </row>
    <row r="19" spans="2:7" s="5" customFormat="1" ht="12.75" customHeight="1" x14ac:dyDescent="0.2">
      <c r="B19" s="28">
        <v>1100</v>
      </c>
      <c r="C19" s="22" t="s">
        <v>10</v>
      </c>
      <c r="D19" s="23">
        <f>+D20</f>
        <v>196412207</v>
      </c>
      <c r="E19" s="23">
        <f>+E20</f>
        <v>195500000</v>
      </c>
      <c r="F19" s="24">
        <f t="shared" ref="F19" si="0">+F20</f>
        <v>146058279</v>
      </c>
    </row>
    <row r="20" spans="2:7" s="7" customFormat="1" ht="12.75" customHeight="1" x14ac:dyDescent="0.2">
      <c r="B20" s="29">
        <v>11301</v>
      </c>
      <c r="C20" s="26" t="s">
        <v>11</v>
      </c>
      <c r="D20" s="27">
        <v>196412207</v>
      </c>
      <c r="E20" s="27">
        <v>195500000</v>
      </c>
      <c r="F20" s="30">
        <v>146058279</v>
      </c>
      <c r="G20" s="13"/>
    </row>
    <row r="21" spans="2:7" ht="12.75" customHeight="1" x14ac:dyDescent="0.2">
      <c r="B21" s="29"/>
      <c r="C21" s="26"/>
      <c r="D21" s="27"/>
      <c r="E21" s="27"/>
      <c r="F21" s="30"/>
      <c r="G21" s="14"/>
    </row>
    <row r="22" spans="2:7" s="5" customFormat="1" ht="12.75" customHeight="1" x14ac:dyDescent="0.2">
      <c r="B22" s="28">
        <v>1200</v>
      </c>
      <c r="C22" s="22" t="s">
        <v>12</v>
      </c>
      <c r="D22" s="23">
        <f>SUM(D23:D24)</f>
        <v>17922763</v>
      </c>
      <c r="E22" s="23">
        <f>SUM(E23:E24)</f>
        <v>27230097</v>
      </c>
      <c r="F22" s="24">
        <f t="shared" ref="F22" si="1">SUM(F23:F24)</f>
        <v>13161298</v>
      </c>
    </row>
    <row r="23" spans="2:7" ht="12.75" customHeight="1" x14ac:dyDescent="0.2">
      <c r="B23" s="29">
        <v>12201</v>
      </c>
      <c r="C23" s="26" t="s">
        <v>13</v>
      </c>
      <c r="D23" s="27">
        <v>17922763</v>
      </c>
      <c r="E23" s="27">
        <v>25730097</v>
      </c>
      <c r="F23" s="30">
        <v>11890548</v>
      </c>
    </row>
    <row r="24" spans="2:7" s="8" customFormat="1" ht="12.75" customHeight="1" x14ac:dyDescent="0.2">
      <c r="B24" s="29">
        <v>12301</v>
      </c>
      <c r="C24" s="26" t="s">
        <v>14</v>
      </c>
      <c r="D24" s="27">
        <v>0</v>
      </c>
      <c r="E24" s="27">
        <v>1500000</v>
      </c>
      <c r="F24" s="30">
        <v>1270750</v>
      </c>
      <c r="G24" s="15"/>
    </row>
    <row r="25" spans="2:7" s="9" customFormat="1" ht="12.75" customHeight="1" x14ac:dyDescent="0.2">
      <c r="B25" s="29"/>
      <c r="C25" s="26"/>
      <c r="D25" s="27"/>
      <c r="E25" s="27"/>
      <c r="F25" s="30"/>
    </row>
    <row r="26" spans="2:7" s="5" customFormat="1" ht="12.75" customHeight="1" x14ac:dyDescent="0.2">
      <c r="B26" s="28">
        <v>1300</v>
      </c>
      <c r="C26" s="22" t="s">
        <v>15</v>
      </c>
      <c r="D26" s="23">
        <f>SUM(D27:D28)</f>
        <v>58827043</v>
      </c>
      <c r="E26" s="23">
        <f>SUM(E27:E28)</f>
        <v>53780539</v>
      </c>
      <c r="F26" s="24">
        <f t="shared" ref="F26" si="2">SUM(F27:F28)</f>
        <v>22119671</v>
      </c>
      <c r="G26" s="7"/>
    </row>
    <row r="27" spans="2:7" s="7" customFormat="1" ht="12.75" customHeight="1" x14ac:dyDescent="0.2">
      <c r="B27" s="29">
        <v>13201</v>
      </c>
      <c r="C27" s="26" t="s">
        <v>16</v>
      </c>
      <c r="D27" s="27">
        <v>5819689</v>
      </c>
      <c r="E27" s="27">
        <v>10842562</v>
      </c>
      <c r="F27" s="30">
        <v>5224478</v>
      </c>
      <c r="G27" s="16"/>
    </row>
    <row r="28" spans="2:7" s="7" customFormat="1" ht="12.75" customHeight="1" x14ac:dyDescent="0.2">
      <c r="B28" s="29">
        <v>13202</v>
      </c>
      <c r="C28" s="26" t="s">
        <v>17</v>
      </c>
      <c r="D28" s="27">
        <v>53007354</v>
      </c>
      <c r="E28" s="27">
        <v>42937977</v>
      </c>
      <c r="F28" s="30">
        <v>16895193</v>
      </c>
    </row>
    <row r="29" spans="2:7" ht="12.75" customHeight="1" x14ac:dyDescent="0.2">
      <c r="B29" s="29"/>
      <c r="C29" s="26"/>
      <c r="D29" s="27"/>
      <c r="E29" s="27"/>
      <c r="F29" s="30"/>
    </row>
    <row r="30" spans="2:7" s="5" customFormat="1" ht="12.75" customHeight="1" x14ac:dyDescent="0.2">
      <c r="B30" s="28">
        <v>1400</v>
      </c>
      <c r="C30" s="22" t="s">
        <v>18</v>
      </c>
      <c r="D30" s="23">
        <f>SUM(D31:D36)</f>
        <v>92253954</v>
      </c>
      <c r="E30" s="23">
        <f>SUM(E31:E36)</f>
        <v>96453647</v>
      </c>
      <c r="F30" s="24">
        <f t="shared" ref="F30" si="3">SUM(F31:F36)</f>
        <v>75901292</v>
      </c>
    </row>
    <row r="31" spans="2:7" ht="12.75" customHeight="1" x14ac:dyDescent="0.2">
      <c r="B31" s="29">
        <v>14103</v>
      </c>
      <c r="C31" s="26" t="s">
        <v>19</v>
      </c>
      <c r="D31" s="27">
        <v>44315551</v>
      </c>
      <c r="E31" s="27">
        <v>46529897</v>
      </c>
      <c r="F31" s="30">
        <v>34623825</v>
      </c>
    </row>
    <row r="32" spans="2:7" s="8" customFormat="1" ht="12.75" customHeight="1" x14ac:dyDescent="0.2">
      <c r="B32" s="29">
        <v>14202</v>
      </c>
      <c r="C32" s="26" t="s">
        <v>20</v>
      </c>
      <c r="D32" s="27">
        <v>21991754</v>
      </c>
      <c r="E32" s="27">
        <v>22277287</v>
      </c>
      <c r="F32" s="30">
        <v>17722674</v>
      </c>
    </row>
    <row r="33" spans="1:6" s="7" customFormat="1" ht="12.75" customHeight="1" x14ac:dyDescent="0.2">
      <c r="B33" s="29">
        <v>14301</v>
      </c>
      <c r="C33" s="26" t="s">
        <v>21</v>
      </c>
      <c r="D33" s="27">
        <v>8796698</v>
      </c>
      <c r="E33" s="27">
        <v>8910893</v>
      </c>
      <c r="F33" s="30">
        <v>7089069</v>
      </c>
    </row>
    <row r="34" spans="1:6" s="8" customFormat="1" ht="12.75" customHeight="1" x14ac:dyDescent="0.2">
      <c r="B34" s="29">
        <v>14401</v>
      </c>
      <c r="C34" s="26" t="s">
        <v>22</v>
      </c>
      <c r="D34" s="27">
        <v>6095014</v>
      </c>
      <c r="E34" s="27">
        <v>4640409</v>
      </c>
      <c r="F34" s="30">
        <v>3520226</v>
      </c>
    </row>
    <row r="35" spans="1:6" s="8" customFormat="1" ht="12.75" customHeight="1" x14ac:dyDescent="0.2">
      <c r="B35" s="29">
        <v>14403</v>
      </c>
      <c r="C35" s="26" t="s">
        <v>23</v>
      </c>
      <c r="D35" s="27">
        <v>11054937</v>
      </c>
      <c r="E35" s="27">
        <v>11894937</v>
      </c>
      <c r="F35" s="30">
        <v>10790598</v>
      </c>
    </row>
    <row r="36" spans="1:6" ht="12.75" customHeight="1" x14ac:dyDescent="0.2">
      <c r="B36" s="29">
        <v>14406</v>
      </c>
      <c r="C36" s="26" t="s">
        <v>24</v>
      </c>
      <c r="D36" s="27">
        <v>0</v>
      </c>
      <c r="E36" s="27">
        <v>2200224</v>
      </c>
      <c r="F36" s="30">
        <v>2154900</v>
      </c>
    </row>
    <row r="37" spans="1:6" ht="12.75" customHeight="1" x14ac:dyDescent="0.2">
      <c r="A37" s="5"/>
      <c r="B37" s="29"/>
      <c r="C37" s="26"/>
      <c r="D37" s="27"/>
      <c r="E37" s="27"/>
      <c r="F37" s="30"/>
    </row>
    <row r="38" spans="1:6" s="5" customFormat="1" ht="12.75" customHeight="1" x14ac:dyDescent="0.2">
      <c r="B38" s="28">
        <v>1500</v>
      </c>
      <c r="C38" s="22" t="s">
        <v>25</v>
      </c>
      <c r="D38" s="23">
        <f>SUM(D39:D44)</f>
        <v>285861041</v>
      </c>
      <c r="E38" s="23">
        <f>SUM(E39:E44)</f>
        <v>287256926</v>
      </c>
      <c r="F38" s="24">
        <f t="shared" ref="F38" si="4">SUM(F39:F44)</f>
        <v>217860916</v>
      </c>
    </row>
    <row r="39" spans="1:6" s="7" customFormat="1" ht="12.75" customHeight="1" x14ac:dyDescent="0.2">
      <c r="B39" s="29">
        <v>15101</v>
      </c>
      <c r="C39" s="26" t="s">
        <v>26</v>
      </c>
      <c r="D39" s="27">
        <v>53867135</v>
      </c>
      <c r="E39" s="27">
        <v>44019963</v>
      </c>
      <c r="F39" s="30">
        <v>33873731</v>
      </c>
    </row>
    <row r="40" spans="1:6" s="7" customFormat="1" ht="12.75" customHeight="1" x14ac:dyDescent="0.2">
      <c r="B40" s="29">
        <v>15202</v>
      </c>
      <c r="C40" s="26" t="s">
        <v>27</v>
      </c>
      <c r="D40" s="27">
        <v>0</v>
      </c>
      <c r="E40" s="27">
        <v>34000000</v>
      </c>
      <c r="F40" s="30">
        <v>25061195</v>
      </c>
    </row>
    <row r="41" spans="1:6" s="7" customFormat="1" ht="12.75" customHeight="1" x14ac:dyDescent="0.2">
      <c r="B41" s="29">
        <v>15401</v>
      </c>
      <c r="C41" s="26" t="s">
        <v>28</v>
      </c>
      <c r="D41" s="27">
        <v>11231601</v>
      </c>
      <c r="E41" s="27">
        <v>9681271</v>
      </c>
      <c r="F41" s="30">
        <v>5329395</v>
      </c>
    </row>
    <row r="42" spans="1:6" s="8" customFormat="1" ht="12.75" customHeight="1" x14ac:dyDescent="0.2">
      <c r="B42" s="29">
        <v>15402</v>
      </c>
      <c r="C42" s="26" t="s">
        <v>29</v>
      </c>
      <c r="D42" s="27">
        <v>219178558</v>
      </c>
      <c r="E42" s="27">
        <v>199032260</v>
      </c>
      <c r="F42" s="30">
        <v>153129011</v>
      </c>
    </row>
    <row r="43" spans="1:6" s="7" customFormat="1" ht="12.75" customHeight="1" x14ac:dyDescent="0.2">
      <c r="B43" s="29">
        <v>15501</v>
      </c>
      <c r="C43" s="26" t="s">
        <v>30</v>
      </c>
      <c r="D43" s="27">
        <v>0</v>
      </c>
      <c r="E43" s="27">
        <v>467214</v>
      </c>
      <c r="F43" s="30">
        <v>410534</v>
      </c>
    </row>
    <row r="44" spans="1:6" s="7" customFormat="1" ht="12.75" customHeight="1" x14ac:dyDescent="0.2">
      <c r="B44" s="29">
        <v>15901</v>
      </c>
      <c r="C44" s="26" t="s">
        <v>31</v>
      </c>
      <c r="D44" s="27">
        <v>1583747</v>
      </c>
      <c r="E44" s="27">
        <v>56218</v>
      </c>
      <c r="F44" s="30">
        <v>57050</v>
      </c>
    </row>
    <row r="45" spans="1:6" s="5" customFormat="1" ht="12.75" customHeight="1" x14ac:dyDescent="0.2">
      <c r="B45" s="29"/>
      <c r="C45" s="26"/>
      <c r="D45" s="23"/>
      <c r="E45" s="23"/>
      <c r="F45" s="24"/>
    </row>
    <row r="46" spans="1:6" s="7" customFormat="1" ht="12.75" customHeight="1" x14ac:dyDescent="0.2">
      <c r="B46" s="28">
        <v>1600</v>
      </c>
      <c r="C46" s="22" t="s">
        <v>32</v>
      </c>
      <c r="D46" s="23">
        <f>SUM(D47:D47)</f>
        <v>12066022</v>
      </c>
      <c r="E46" s="23">
        <f>SUM(E47:E47)</f>
        <v>0</v>
      </c>
      <c r="F46" s="24">
        <f>SUM(F47:F47)</f>
        <v>0</v>
      </c>
    </row>
    <row r="47" spans="1:6" ht="12.75" customHeight="1" x14ac:dyDescent="0.2">
      <c r="B47" s="29">
        <v>16101</v>
      </c>
      <c r="C47" s="26" t="s">
        <v>33</v>
      </c>
      <c r="D47" s="27">
        <v>12066022</v>
      </c>
      <c r="E47" s="27">
        <v>0</v>
      </c>
      <c r="F47" s="30">
        <v>0</v>
      </c>
    </row>
    <row r="48" spans="1:6" s="7" customFormat="1" ht="12.75" customHeight="1" x14ac:dyDescent="0.2">
      <c r="B48" s="29"/>
      <c r="C48" s="26"/>
      <c r="D48" s="27"/>
      <c r="E48" s="27"/>
      <c r="F48" s="30"/>
    </row>
    <row r="49" spans="1:6" s="5" customFormat="1" ht="12.75" customHeight="1" x14ac:dyDescent="0.2">
      <c r="B49" s="28">
        <v>1700</v>
      </c>
      <c r="C49" s="22" t="s">
        <v>34</v>
      </c>
      <c r="D49" s="23">
        <f>+D50</f>
        <v>0</v>
      </c>
      <c r="E49" s="23">
        <f t="shared" ref="E49:F49" si="5">+E50</f>
        <v>20621821</v>
      </c>
      <c r="F49" s="24">
        <f t="shared" si="5"/>
        <v>20614263</v>
      </c>
    </row>
    <row r="50" spans="1:6" s="7" customFormat="1" ht="12.75" customHeight="1" x14ac:dyDescent="0.2">
      <c r="B50" s="29">
        <v>17101</v>
      </c>
      <c r="C50" s="26" t="s">
        <v>35</v>
      </c>
      <c r="D50" s="27">
        <v>0</v>
      </c>
      <c r="E50" s="27">
        <v>20621821</v>
      </c>
      <c r="F50" s="30">
        <v>20614263</v>
      </c>
    </row>
    <row r="51" spans="1:6" s="7" customFormat="1" ht="12.75" customHeight="1" x14ac:dyDescent="0.2">
      <c r="B51" s="29"/>
      <c r="C51" s="26"/>
      <c r="D51" s="27"/>
      <c r="E51" s="27"/>
      <c r="F51" s="30"/>
    </row>
    <row r="52" spans="1:6" ht="12.75" customHeight="1" x14ac:dyDescent="0.2">
      <c r="A52" s="5"/>
      <c r="B52" s="28">
        <v>2000</v>
      </c>
      <c r="C52" s="22" t="s">
        <v>36</v>
      </c>
      <c r="D52" s="23">
        <f>+D54+D60+D64+D67+D70</f>
        <v>10929250</v>
      </c>
      <c r="E52" s="23">
        <f>+E54+E60+E64+E67+E70</f>
        <v>10929250</v>
      </c>
      <c r="F52" s="45">
        <f>+F54+F60+F64+F67+F70</f>
        <v>4570157</v>
      </c>
    </row>
    <row r="53" spans="1:6" s="7" customFormat="1" ht="12.75" customHeight="1" x14ac:dyDescent="0.2">
      <c r="A53" s="6"/>
      <c r="B53" s="29"/>
      <c r="C53" s="26"/>
      <c r="D53" s="27"/>
      <c r="E53" s="27"/>
      <c r="F53" s="30"/>
    </row>
    <row r="54" spans="1:6" s="7" customFormat="1" ht="12.75" customHeight="1" x14ac:dyDescent="0.2">
      <c r="A54" s="5"/>
      <c r="B54" s="28">
        <v>2100</v>
      </c>
      <c r="C54" s="22" t="s">
        <v>37</v>
      </c>
      <c r="D54" s="23">
        <f>SUM(D55:D58)</f>
        <v>4672250</v>
      </c>
      <c r="E54" s="23">
        <f>SUM(E55:E58)</f>
        <v>4672250</v>
      </c>
      <c r="F54" s="24">
        <f t="shared" ref="F54" si="6">SUM(F55:F58)</f>
        <v>2070909</v>
      </c>
    </row>
    <row r="55" spans="1:6" s="8" customFormat="1" ht="12.75" customHeight="1" x14ac:dyDescent="0.2">
      <c r="A55" s="7"/>
      <c r="B55" s="29">
        <v>21101</v>
      </c>
      <c r="C55" s="26" t="s">
        <v>38</v>
      </c>
      <c r="D55" s="27">
        <v>4276500</v>
      </c>
      <c r="E55" s="27">
        <v>4276500</v>
      </c>
      <c r="F55" s="30">
        <v>1805617</v>
      </c>
    </row>
    <row r="56" spans="1:6" ht="12.75" customHeight="1" x14ac:dyDescent="0.2">
      <c r="B56" s="29">
        <v>21401</v>
      </c>
      <c r="C56" s="26" t="s">
        <v>39</v>
      </c>
      <c r="D56" s="27">
        <v>200000</v>
      </c>
      <c r="E56" s="27">
        <v>200000</v>
      </c>
      <c r="F56" s="30">
        <v>43641</v>
      </c>
    </row>
    <row r="57" spans="1:6" ht="12.75" customHeight="1" x14ac:dyDescent="0.2">
      <c r="B57" s="29">
        <v>21501</v>
      </c>
      <c r="C57" s="26" t="s">
        <v>40</v>
      </c>
      <c r="D57" s="27">
        <v>195750</v>
      </c>
      <c r="E57" s="27">
        <v>195750</v>
      </c>
      <c r="F57" s="30">
        <f>214346+7305</f>
        <v>221651</v>
      </c>
    </row>
    <row r="58" spans="1:6" s="7" customFormat="1" ht="12.75" customHeight="1" x14ac:dyDescent="0.2">
      <c r="B58" s="29">
        <v>21601</v>
      </c>
      <c r="C58" s="26" t="s">
        <v>41</v>
      </c>
      <c r="D58" s="27">
        <v>0</v>
      </c>
      <c r="E58" s="27">
        <v>0</v>
      </c>
      <c r="F58" s="30">
        <v>0</v>
      </c>
    </row>
    <row r="59" spans="1:6" s="7" customFormat="1" ht="12.75" customHeight="1" x14ac:dyDescent="0.2">
      <c r="A59" s="6"/>
      <c r="B59" s="29"/>
      <c r="C59" s="26"/>
      <c r="D59" s="27"/>
      <c r="E59" s="27"/>
      <c r="F59" s="30"/>
    </row>
    <row r="60" spans="1:6" ht="12.75" customHeight="1" x14ac:dyDescent="0.2">
      <c r="A60" s="5"/>
      <c r="B60" s="28">
        <v>2200</v>
      </c>
      <c r="C60" s="22" t="s">
        <v>42</v>
      </c>
      <c r="D60" s="23">
        <f>SUM(D61:D62)</f>
        <v>1557000</v>
      </c>
      <c r="E60" s="23">
        <f>SUM(E61:E62)</f>
        <v>1557000</v>
      </c>
      <c r="F60" s="24">
        <f>SUM(F61:F62)</f>
        <v>1340292</v>
      </c>
    </row>
    <row r="61" spans="1:6" s="8" customFormat="1" ht="12.75" customHeight="1" x14ac:dyDescent="0.2">
      <c r="A61" s="7"/>
      <c r="B61" s="29">
        <v>22104</v>
      </c>
      <c r="C61" s="26" t="s">
        <v>43</v>
      </c>
      <c r="D61" s="27">
        <v>1557000</v>
      </c>
      <c r="E61" s="27">
        <v>1557000</v>
      </c>
      <c r="F61" s="30">
        <f>1338693+1599</f>
        <v>1340292</v>
      </c>
    </row>
    <row r="62" spans="1:6" s="7" customFormat="1" ht="12.75" customHeight="1" x14ac:dyDescent="0.2">
      <c r="A62" s="6"/>
      <c r="B62" s="29">
        <v>22301</v>
      </c>
      <c r="C62" s="26" t="s">
        <v>44</v>
      </c>
      <c r="D62" s="27">
        <v>0</v>
      </c>
      <c r="E62" s="27">
        <v>0</v>
      </c>
      <c r="F62" s="30">
        <v>0</v>
      </c>
    </row>
    <row r="63" spans="1:6" s="8" customFormat="1" ht="12.75" customHeight="1" x14ac:dyDescent="0.2">
      <c r="A63" s="7"/>
      <c r="B63" s="29"/>
      <c r="C63" s="26"/>
      <c r="D63" s="27"/>
      <c r="E63" s="27"/>
      <c r="F63" s="30"/>
    </row>
    <row r="64" spans="1:6" ht="12.75" customHeight="1" x14ac:dyDescent="0.2">
      <c r="A64" s="5"/>
      <c r="B64" s="28">
        <v>2500</v>
      </c>
      <c r="C64" s="22" t="s">
        <v>45</v>
      </c>
      <c r="D64" s="23">
        <f>+D65</f>
        <v>250000</v>
      </c>
      <c r="E64" s="23">
        <f>+E65</f>
        <v>250000</v>
      </c>
      <c r="F64" s="24">
        <f t="shared" ref="F64" si="7">+F65</f>
        <v>7300</v>
      </c>
    </row>
    <row r="65" spans="1:6" ht="12.75" customHeight="1" x14ac:dyDescent="0.2">
      <c r="B65" s="29">
        <v>25301</v>
      </c>
      <c r="C65" s="26" t="s">
        <v>46</v>
      </c>
      <c r="D65" s="27">
        <v>250000</v>
      </c>
      <c r="E65" s="27">
        <v>250000</v>
      </c>
      <c r="F65" s="30">
        <v>7300</v>
      </c>
    </row>
    <row r="66" spans="1:6" s="8" customFormat="1" ht="12.75" customHeight="1" x14ac:dyDescent="0.2">
      <c r="A66" s="7"/>
      <c r="B66" s="29"/>
      <c r="C66" s="26"/>
      <c r="D66" s="27"/>
      <c r="E66" s="27"/>
      <c r="F66" s="30"/>
    </row>
    <row r="67" spans="1:6" ht="12.75" customHeight="1" x14ac:dyDescent="0.2">
      <c r="A67" s="8"/>
      <c r="B67" s="28">
        <v>2600</v>
      </c>
      <c r="C67" s="22" t="s">
        <v>47</v>
      </c>
      <c r="D67" s="23">
        <f>+D68</f>
        <v>1950000</v>
      </c>
      <c r="E67" s="23">
        <f>+E68</f>
        <v>1950000</v>
      </c>
      <c r="F67" s="24">
        <f t="shared" ref="F67" si="8">+F68</f>
        <v>795852</v>
      </c>
    </row>
    <row r="68" spans="1:6" s="7" customFormat="1" ht="12.75" customHeight="1" x14ac:dyDescent="0.2">
      <c r="A68" s="6"/>
      <c r="B68" s="29">
        <v>26103</v>
      </c>
      <c r="C68" s="26" t="s">
        <v>48</v>
      </c>
      <c r="D68" s="27">
        <v>1950000</v>
      </c>
      <c r="E68" s="27">
        <v>1950000</v>
      </c>
      <c r="F68" s="30">
        <v>795852</v>
      </c>
    </row>
    <row r="69" spans="1:6" s="7" customFormat="1" ht="12.75" customHeight="1" x14ac:dyDescent="0.2">
      <c r="A69" s="6"/>
      <c r="B69" s="29"/>
      <c r="C69" s="26"/>
      <c r="D69" s="27"/>
      <c r="E69" s="27"/>
      <c r="F69" s="30"/>
    </row>
    <row r="70" spans="1:6" s="7" customFormat="1" ht="12.75" customHeight="1" x14ac:dyDescent="0.2">
      <c r="B70" s="28">
        <v>2700</v>
      </c>
      <c r="C70" s="22" t="s">
        <v>49</v>
      </c>
      <c r="D70" s="23">
        <f>+D71</f>
        <v>2500000</v>
      </c>
      <c r="E70" s="23">
        <f>+E71</f>
        <v>2500000</v>
      </c>
      <c r="F70" s="24">
        <f t="shared" ref="F70" si="9">+F71</f>
        <v>355804</v>
      </c>
    </row>
    <row r="71" spans="1:6" ht="12.75" customHeight="1" x14ac:dyDescent="0.2">
      <c r="A71" s="7"/>
      <c r="B71" s="29">
        <v>27101</v>
      </c>
      <c r="C71" s="26" t="s">
        <v>50</v>
      </c>
      <c r="D71" s="27">
        <v>2500000</v>
      </c>
      <c r="E71" s="27">
        <v>2500000</v>
      </c>
      <c r="F71" s="30">
        <v>355804</v>
      </c>
    </row>
    <row r="72" spans="1:6" s="8" customFormat="1" ht="12.75" customHeight="1" x14ac:dyDescent="0.2">
      <c r="A72" s="7"/>
      <c r="B72" s="29"/>
      <c r="C72" s="26"/>
      <c r="D72" s="27"/>
      <c r="E72" s="27"/>
      <c r="F72" s="30"/>
    </row>
    <row r="73" spans="1:6" s="8" customFormat="1" ht="12.75" customHeight="1" x14ac:dyDescent="0.2">
      <c r="A73" s="5"/>
      <c r="B73" s="28">
        <v>3000</v>
      </c>
      <c r="C73" s="22" t="s">
        <v>51</v>
      </c>
      <c r="D73" s="23">
        <f>+D75+D85+D94+D106+D111+D120+D124+D130+D133</f>
        <v>1085642018</v>
      </c>
      <c r="E73" s="23">
        <f>+E75+E85+E94+E106+E111+E120+E124+E130+E133</f>
        <v>1085642018</v>
      </c>
      <c r="F73" s="24">
        <f>+F75+F85+F94+F106+F111+F120+F124+F130+F133</f>
        <v>371347512</v>
      </c>
    </row>
    <row r="74" spans="1:6" s="7" customFormat="1" ht="12.75" customHeight="1" x14ac:dyDescent="0.2">
      <c r="A74" s="6"/>
      <c r="B74" s="29"/>
      <c r="C74" s="26"/>
      <c r="D74" s="27"/>
      <c r="E74" s="27"/>
      <c r="F74" s="30"/>
    </row>
    <row r="75" spans="1:6" s="7" customFormat="1" ht="12.75" customHeight="1" x14ac:dyDescent="0.2">
      <c r="A75" s="5"/>
      <c r="B75" s="28">
        <v>3100</v>
      </c>
      <c r="C75" s="22" t="s">
        <v>52</v>
      </c>
      <c r="D75" s="23">
        <f>SUM(D76:D83)</f>
        <v>185610874</v>
      </c>
      <c r="E75" s="23">
        <f>SUM(E76:E83)</f>
        <v>185610874</v>
      </c>
      <c r="F75" s="24">
        <f>SUM(F76:F83)</f>
        <v>48365701</v>
      </c>
    </row>
    <row r="76" spans="1:6" s="7" customFormat="1" ht="12.75" customHeight="1" x14ac:dyDescent="0.2">
      <c r="B76" s="29">
        <v>31101</v>
      </c>
      <c r="C76" s="26" t="s">
        <v>53</v>
      </c>
      <c r="D76" s="27">
        <v>10999473</v>
      </c>
      <c r="E76" s="27">
        <v>10999473</v>
      </c>
      <c r="F76" s="30">
        <v>7312374</v>
      </c>
    </row>
    <row r="77" spans="1:6" s="2" customFormat="1" ht="12.75" customHeight="1" x14ac:dyDescent="0.2">
      <c r="A77" s="8"/>
      <c r="B77" s="29">
        <v>31301</v>
      </c>
      <c r="C77" s="26" t="s">
        <v>54</v>
      </c>
      <c r="D77" s="27">
        <v>1160374</v>
      </c>
      <c r="E77" s="27">
        <v>1160374</v>
      </c>
      <c r="F77" s="30">
        <v>994049</v>
      </c>
    </row>
    <row r="78" spans="1:6" s="8" customFormat="1" ht="12.75" customHeight="1" x14ac:dyDescent="0.2">
      <c r="B78" s="29">
        <v>31401</v>
      </c>
      <c r="C78" s="26" t="s">
        <v>55</v>
      </c>
      <c r="D78" s="27">
        <v>4840000</v>
      </c>
      <c r="E78" s="27">
        <v>4840000</v>
      </c>
      <c r="F78" s="30">
        <v>2553809</v>
      </c>
    </row>
    <row r="79" spans="1:6" ht="12.75" customHeight="1" x14ac:dyDescent="0.2">
      <c r="A79" s="8"/>
      <c r="B79" s="29">
        <v>31501</v>
      </c>
      <c r="C79" s="26" t="s">
        <v>56</v>
      </c>
      <c r="D79" s="27">
        <v>1150000</v>
      </c>
      <c r="E79" s="27">
        <v>1150000</v>
      </c>
      <c r="F79" s="30">
        <v>301811</v>
      </c>
    </row>
    <row r="80" spans="1:6" s="8" customFormat="1" ht="12.75" customHeight="1" x14ac:dyDescent="0.2">
      <c r="B80" s="29">
        <v>31602</v>
      </c>
      <c r="C80" s="26" t="s">
        <v>57</v>
      </c>
      <c r="D80" s="27">
        <v>161786002</v>
      </c>
      <c r="E80" s="27">
        <v>161786002</v>
      </c>
      <c r="F80" s="30">
        <v>34078412</v>
      </c>
    </row>
    <row r="81" spans="1:6" s="7" customFormat="1" ht="12.75" customHeight="1" x14ac:dyDescent="0.2">
      <c r="B81" s="29">
        <v>31701</v>
      </c>
      <c r="C81" s="26" t="s">
        <v>58</v>
      </c>
      <c r="D81" s="27">
        <v>104756</v>
      </c>
      <c r="E81" s="27">
        <v>104756</v>
      </c>
      <c r="F81" s="30">
        <v>68004</v>
      </c>
    </row>
    <row r="82" spans="1:6" s="8" customFormat="1" ht="12.75" customHeight="1" x14ac:dyDescent="0.2">
      <c r="A82" s="7"/>
      <c r="B82" s="29">
        <v>31801</v>
      </c>
      <c r="C82" s="26" t="s">
        <v>59</v>
      </c>
      <c r="D82" s="27">
        <v>1923269</v>
      </c>
      <c r="E82" s="27">
        <v>1923269</v>
      </c>
      <c r="F82" s="30">
        <v>1170076</v>
      </c>
    </row>
    <row r="83" spans="1:6" s="8" customFormat="1" ht="12.75" customHeight="1" x14ac:dyDescent="0.2">
      <c r="B83" s="29">
        <v>31902</v>
      </c>
      <c r="C83" s="26" t="s">
        <v>60</v>
      </c>
      <c r="D83" s="27">
        <v>3647000</v>
      </c>
      <c r="E83" s="27">
        <v>3647000</v>
      </c>
      <c r="F83" s="30">
        <v>1887166</v>
      </c>
    </row>
    <row r="84" spans="1:6" ht="12.75" customHeight="1" x14ac:dyDescent="0.2">
      <c r="A84" s="8"/>
      <c r="B84" s="31"/>
      <c r="C84" s="32"/>
      <c r="D84" s="27"/>
      <c r="E84" s="27"/>
      <c r="F84" s="30"/>
    </row>
    <row r="85" spans="1:6" s="7" customFormat="1" ht="12.75" customHeight="1" x14ac:dyDescent="0.2">
      <c r="A85" s="8"/>
      <c r="B85" s="28">
        <v>3200</v>
      </c>
      <c r="C85" s="22" t="s">
        <v>61</v>
      </c>
      <c r="D85" s="23">
        <f t="shared" ref="D85:F85" si="10">SUM(D86:D92)</f>
        <v>169102275</v>
      </c>
      <c r="E85" s="23">
        <f t="shared" si="10"/>
        <v>169102275</v>
      </c>
      <c r="F85" s="24">
        <f t="shared" si="10"/>
        <v>49201238</v>
      </c>
    </row>
    <row r="86" spans="1:6" ht="12.75" customHeight="1" x14ac:dyDescent="0.2">
      <c r="B86" s="29">
        <v>32201</v>
      </c>
      <c r="C86" s="26" t="s">
        <v>62</v>
      </c>
      <c r="D86" s="27">
        <v>19124660</v>
      </c>
      <c r="E86" s="27">
        <v>19124660</v>
      </c>
      <c r="F86" s="30">
        <v>11444682</v>
      </c>
    </row>
    <row r="87" spans="1:6" s="8" customFormat="1" ht="12.75" customHeight="1" x14ac:dyDescent="0.2">
      <c r="B87" s="29">
        <v>32301</v>
      </c>
      <c r="C87" s="26" t="s">
        <v>63</v>
      </c>
      <c r="D87" s="27">
        <v>74717827</v>
      </c>
      <c r="E87" s="27">
        <v>74717827</v>
      </c>
      <c r="F87" s="30">
        <v>4574339</v>
      </c>
    </row>
    <row r="88" spans="1:6" s="8" customFormat="1" ht="12.75" customHeight="1" x14ac:dyDescent="0.2">
      <c r="B88" s="29">
        <v>32302</v>
      </c>
      <c r="C88" s="26" t="s">
        <v>64</v>
      </c>
      <c r="D88" s="27">
        <v>5000</v>
      </c>
      <c r="E88" s="27">
        <v>5000</v>
      </c>
      <c r="F88" s="30">
        <v>6909</v>
      </c>
    </row>
    <row r="89" spans="1:6" s="8" customFormat="1" ht="12.75" customHeight="1" x14ac:dyDescent="0.2">
      <c r="A89" s="6"/>
      <c r="B89" s="29">
        <v>32503</v>
      </c>
      <c r="C89" s="26" t="s">
        <v>65</v>
      </c>
      <c r="D89" s="27">
        <v>9000000</v>
      </c>
      <c r="E89" s="27">
        <v>9000000</v>
      </c>
      <c r="F89" s="30">
        <v>6370687</v>
      </c>
    </row>
    <row r="90" spans="1:6" s="8" customFormat="1" ht="12.75" customHeight="1" x14ac:dyDescent="0.2">
      <c r="B90" s="29">
        <v>32505</v>
      </c>
      <c r="C90" s="26" t="s">
        <v>66</v>
      </c>
      <c r="D90" s="27">
        <v>36960000</v>
      </c>
      <c r="E90" s="27">
        <v>36960000</v>
      </c>
      <c r="F90" s="30">
        <v>23536638</v>
      </c>
    </row>
    <row r="91" spans="1:6" s="8" customFormat="1" ht="12.75" customHeight="1" x14ac:dyDescent="0.2">
      <c r="B91" s="29">
        <v>32601</v>
      </c>
      <c r="C91" s="26" t="s">
        <v>67</v>
      </c>
      <c r="D91" s="27">
        <v>0</v>
      </c>
      <c r="E91" s="27">
        <v>0</v>
      </c>
      <c r="F91" s="30">
        <v>0</v>
      </c>
    </row>
    <row r="92" spans="1:6" s="8" customFormat="1" ht="12.75" customHeight="1" x14ac:dyDescent="0.2">
      <c r="A92" s="6"/>
      <c r="B92" s="29">
        <v>32701</v>
      </c>
      <c r="C92" s="26" t="s">
        <v>68</v>
      </c>
      <c r="D92" s="27">
        <v>29294788</v>
      </c>
      <c r="E92" s="27">
        <v>29294788</v>
      </c>
      <c r="F92" s="30">
        <f>3237320+30663</f>
        <v>3267983</v>
      </c>
    </row>
    <row r="93" spans="1:6" s="8" customFormat="1" ht="12.75" customHeight="1" x14ac:dyDescent="0.2">
      <c r="B93" s="31"/>
      <c r="C93" s="32"/>
      <c r="D93" s="27"/>
      <c r="E93" s="27"/>
      <c r="F93" s="30"/>
    </row>
    <row r="94" spans="1:6" s="8" customFormat="1" ht="12.75" customHeight="1" x14ac:dyDescent="0.2">
      <c r="B94" s="28">
        <v>3300</v>
      </c>
      <c r="C94" s="22" t="s">
        <v>69</v>
      </c>
      <c r="D94" s="23">
        <f>SUM(D95:D104)</f>
        <v>374649844</v>
      </c>
      <c r="E94" s="23">
        <f>SUM(E95:E104)</f>
        <v>374649844</v>
      </c>
      <c r="F94" s="24">
        <f>SUM(F95:F104)</f>
        <v>150568252</v>
      </c>
    </row>
    <row r="95" spans="1:6" s="8" customFormat="1" ht="12.75" customHeight="1" x14ac:dyDescent="0.2">
      <c r="B95" s="29">
        <v>33104</v>
      </c>
      <c r="C95" s="26" t="s">
        <v>70</v>
      </c>
      <c r="D95" s="27">
        <v>17524503</v>
      </c>
      <c r="E95" s="27">
        <v>17524503</v>
      </c>
      <c r="F95" s="30">
        <v>23165758</v>
      </c>
    </row>
    <row r="96" spans="1:6" s="8" customFormat="1" ht="12.75" customHeight="1" x14ac:dyDescent="0.2">
      <c r="B96" s="29">
        <v>33105</v>
      </c>
      <c r="C96" s="26" t="s">
        <v>71</v>
      </c>
      <c r="D96" s="27">
        <v>5460000</v>
      </c>
      <c r="E96" s="27">
        <v>5460000</v>
      </c>
      <c r="F96" s="30">
        <v>205000</v>
      </c>
    </row>
    <row r="97" spans="1:6" s="8" customFormat="1" ht="12.75" customHeight="1" x14ac:dyDescent="0.2">
      <c r="B97" s="29">
        <v>33301</v>
      </c>
      <c r="C97" s="26" t="s">
        <v>72</v>
      </c>
      <c r="D97" s="27">
        <v>27500000</v>
      </c>
      <c r="E97" s="27">
        <v>27500000</v>
      </c>
      <c r="F97" s="30">
        <v>1044798</v>
      </c>
    </row>
    <row r="98" spans="1:6" s="8" customFormat="1" ht="12.75" customHeight="1" x14ac:dyDescent="0.2">
      <c r="B98" s="29">
        <v>33401</v>
      </c>
      <c r="C98" s="26" t="s">
        <v>73</v>
      </c>
      <c r="D98" s="27">
        <v>8471959</v>
      </c>
      <c r="E98" s="27">
        <v>8471959</v>
      </c>
      <c r="F98" s="30">
        <v>1582524</v>
      </c>
    </row>
    <row r="99" spans="1:6" s="8" customFormat="1" ht="12.75" customHeight="1" x14ac:dyDescent="0.2">
      <c r="B99" s="29">
        <v>33601</v>
      </c>
      <c r="C99" s="26" t="s">
        <v>74</v>
      </c>
      <c r="D99" s="27">
        <v>0</v>
      </c>
      <c r="E99" s="27">
        <v>0</v>
      </c>
      <c r="F99" s="30">
        <v>0</v>
      </c>
    </row>
    <row r="100" spans="1:6" s="8" customFormat="1" ht="12.75" customHeight="1" x14ac:dyDescent="0.2">
      <c r="B100" s="29">
        <v>33602</v>
      </c>
      <c r="C100" s="26" t="s">
        <v>75</v>
      </c>
      <c r="D100" s="27">
        <v>13600000</v>
      </c>
      <c r="E100" s="27">
        <v>13600000</v>
      </c>
      <c r="F100" s="30">
        <f>7636268+37800</f>
        <v>7674068</v>
      </c>
    </row>
    <row r="101" spans="1:6" s="8" customFormat="1" ht="12.75" customHeight="1" x14ac:dyDescent="0.2">
      <c r="B101" s="29">
        <v>33604</v>
      </c>
      <c r="C101" s="26" t="s">
        <v>76</v>
      </c>
      <c r="D101" s="27">
        <v>5251000</v>
      </c>
      <c r="E101" s="27">
        <v>5251000</v>
      </c>
      <c r="F101" s="30">
        <v>54671</v>
      </c>
    </row>
    <row r="102" spans="1:6" s="8" customFormat="1" ht="12.75" customHeight="1" x14ac:dyDescent="0.2">
      <c r="B102" s="29">
        <v>33605</v>
      </c>
      <c r="C102" s="26" t="s">
        <v>77</v>
      </c>
      <c r="D102" s="27">
        <v>1050000</v>
      </c>
      <c r="E102" s="27">
        <v>1050000</v>
      </c>
      <c r="F102" s="30">
        <v>959546</v>
      </c>
    </row>
    <row r="103" spans="1:6" s="8" customFormat="1" ht="12.75" customHeight="1" x14ac:dyDescent="0.2">
      <c r="B103" s="29">
        <v>33801</v>
      </c>
      <c r="C103" s="26" t="s">
        <v>78</v>
      </c>
      <c r="D103" s="27">
        <v>25880000</v>
      </c>
      <c r="E103" s="27">
        <v>25880000</v>
      </c>
      <c r="F103" s="30">
        <v>14911353</v>
      </c>
    </row>
    <row r="104" spans="1:6" s="8" customFormat="1" ht="12.75" customHeight="1" x14ac:dyDescent="0.2">
      <c r="B104" s="29">
        <v>33901</v>
      </c>
      <c r="C104" s="26" t="s">
        <v>79</v>
      </c>
      <c r="D104" s="27">
        <v>269912382</v>
      </c>
      <c r="E104" s="27">
        <v>269912382</v>
      </c>
      <c r="F104" s="30">
        <v>100970534</v>
      </c>
    </row>
    <row r="105" spans="1:6" s="8" customFormat="1" ht="12.75" customHeight="1" x14ac:dyDescent="0.2">
      <c r="A105" s="6"/>
      <c r="B105" s="29"/>
      <c r="C105" s="26"/>
      <c r="D105" s="27"/>
      <c r="E105" s="27"/>
      <c r="F105" s="30"/>
    </row>
    <row r="106" spans="1:6" s="8" customFormat="1" ht="12.75" customHeight="1" x14ac:dyDescent="0.2">
      <c r="A106" s="6"/>
      <c r="B106" s="28">
        <v>3400</v>
      </c>
      <c r="C106" s="22" t="s">
        <v>80</v>
      </c>
      <c r="D106" s="23">
        <f>SUM(D107:D109)</f>
        <v>33739500</v>
      </c>
      <c r="E106" s="23">
        <f>SUM(E107:E109)</f>
        <v>33739500</v>
      </c>
      <c r="F106" s="24">
        <f t="shared" ref="F106" si="11">SUM(F107:F109)</f>
        <v>19598259</v>
      </c>
    </row>
    <row r="107" spans="1:6" s="8" customFormat="1" ht="12.75" customHeight="1" x14ac:dyDescent="0.2">
      <c r="A107" s="7"/>
      <c r="B107" s="29">
        <v>34101</v>
      </c>
      <c r="C107" s="26" t="s">
        <v>81</v>
      </c>
      <c r="D107" s="27">
        <v>31183000</v>
      </c>
      <c r="E107" s="27">
        <v>31183000</v>
      </c>
      <c r="F107" s="30">
        <v>18535677</v>
      </c>
    </row>
    <row r="108" spans="1:6" s="8" customFormat="1" ht="12.75" customHeight="1" x14ac:dyDescent="0.2">
      <c r="B108" s="29">
        <v>34501</v>
      </c>
      <c r="C108" s="26" t="s">
        <v>82</v>
      </c>
      <c r="D108" s="27">
        <v>1966500</v>
      </c>
      <c r="E108" s="27">
        <v>1966500</v>
      </c>
      <c r="F108" s="30">
        <v>974268</v>
      </c>
    </row>
    <row r="109" spans="1:6" s="8" customFormat="1" ht="12.75" customHeight="1" x14ac:dyDescent="0.2">
      <c r="B109" s="29">
        <v>34701</v>
      </c>
      <c r="C109" s="26" t="s">
        <v>83</v>
      </c>
      <c r="D109" s="27">
        <v>590000</v>
      </c>
      <c r="E109" s="27">
        <v>590000</v>
      </c>
      <c r="F109" s="30">
        <v>88314</v>
      </c>
    </row>
    <row r="110" spans="1:6" s="8" customFormat="1" ht="12.75" customHeight="1" x14ac:dyDescent="0.2">
      <c r="A110" s="6"/>
      <c r="B110" s="29"/>
      <c r="C110" s="26"/>
      <c r="D110" s="27"/>
      <c r="E110" s="27"/>
      <c r="F110" s="30"/>
    </row>
    <row r="111" spans="1:6" s="8" customFormat="1" ht="12.75" customHeight="1" x14ac:dyDescent="0.2">
      <c r="A111" s="7"/>
      <c r="B111" s="28">
        <v>3500</v>
      </c>
      <c r="C111" s="22" t="s">
        <v>84</v>
      </c>
      <c r="D111" s="23">
        <f>SUM(D112:D118)</f>
        <v>60998880</v>
      </c>
      <c r="E111" s="23">
        <f>SUM(E112:E118)</f>
        <v>60998880</v>
      </c>
      <c r="F111" s="24">
        <f t="shared" ref="F111" si="12">SUM(F112:F118)</f>
        <v>22241335</v>
      </c>
    </row>
    <row r="112" spans="1:6" s="8" customFormat="1" ht="12.75" customHeight="1" x14ac:dyDescent="0.2">
      <c r="B112" s="29">
        <v>35101</v>
      </c>
      <c r="C112" s="26" t="s">
        <v>85</v>
      </c>
      <c r="D112" s="27">
        <v>40085000</v>
      </c>
      <c r="E112" s="27">
        <v>40085000</v>
      </c>
      <c r="F112" s="30">
        <v>12164086</v>
      </c>
    </row>
    <row r="113" spans="1:6" s="8" customFormat="1" ht="12.75" customHeight="1" x14ac:dyDescent="0.2">
      <c r="B113" s="33">
        <v>35201</v>
      </c>
      <c r="C113" s="26" t="s">
        <v>86</v>
      </c>
      <c r="D113" s="27">
        <v>135000</v>
      </c>
      <c r="E113" s="27">
        <v>135000</v>
      </c>
      <c r="F113" s="30">
        <v>126611</v>
      </c>
    </row>
    <row r="114" spans="1:6" s="8" customFormat="1" ht="12.75" customHeight="1" x14ac:dyDescent="0.2">
      <c r="A114" s="6"/>
      <c r="B114" s="33">
        <v>35301</v>
      </c>
      <c r="C114" s="26" t="s">
        <v>87</v>
      </c>
      <c r="D114" s="27">
        <v>791680</v>
      </c>
      <c r="E114" s="27">
        <v>791680</v>
      </c>
      <c r="F114" s="30">
        <v>219759</v>
      </c>
    </row>
    <row r="115" spans="1:6" ht="12.75" customHeight="1" x14ac:dyDescent="0.2">
      <c r="A115" s="5"/>
      <c r="B115" s="33">
        <v>35501</v>
      </c>
      <c r="C115" s="26" t="s">
        <v>88</v>
      </c>
      <c r="D115" s="27">
        <v>756000</v>
      </c>
      <c r="E115" s="27">
        <v>756000</v>
      </c>
      <c r="F115" s="30">
        <v>101369</v>
      </c>
    </row>
    <row r="116" spans="1:6" s="7" customFormat="1" ht="12.75" customHeight="1" x14ac:dyDescent="0.2">
      <c r="A116" s="8"/>
      <c r="B116" s="33">
        <v>35701</v>
      </c>
      <c r="C116" s="26" t="s">
        <v>89</v>
      </c>
      <c r="D116" s="27">
        <v>265200</v>
      </c>
      <c r="E116" s="27">
        <v>265200</v>
      </c>
      <c r="F116" s="30">
        <v>142000</v>
      </c>
    </row>
    <row r="117" spans="1:6" s="8" customFormat="1" ht="12.75" customHeight="1" x14ac:dyDescent="0.2">
      <c r="B117" s="33">
        <v>35801</v>
      </c>
      <c r="C117" s="26" t="s">
        <v>90</v>
      </c>
      <c r="D117" s="27">
        <v>18965000</v>
      </c>
      <c r="E117" s="27">
        <v>18965000</v>
      </c>
      <c r="F117" s="30">
        <v>9485730</v>
      </c>
    </row>
    <row r="118" spans="1:6" s="8" customFormat="1" ht="12.75" customHeight="1" x14ac:dyDescent="0.2">
      <c r="A118" s="7"/>
      <c r="B118" s="33">
        <v>35901</v>
      </c>
      <c r="C118" s="26" t="s">
        <v>91</v>
      </c>
      <c r="D118" s="27">
        <v>1000</v>
      </c>
      <c r="E118" s="27">
        <v>1000</v>
      </c>
      <c r="F118" s="30">
        <v>1780</v>
      </c>
    </row>
    <row r="119" spans="1:6" s="7" customFormat="1" ht="12.75" customHeight="1" x14ac:dyDescent="0.2">
      <c r="A119" s="8"/>
      <c r="B119" s="29"/>
      <c r="C119" s="26"/>
      <c r="D119" s="27"/>
      <c r="E119" s="27"/>
      <c r="F119" s="30"/>
    </row>
    <row r="120" spans="1:6" s="7" customFormat="1" ht="12.75" customHeight="1" x14ac:dyDescent="0.2">
      <c r="A120" s="9"/>
      <c r="B120" s="34">
        <v>3600</v>
      </c>
      <c r="C120" s="35" t="s">
        <v>92</v>
      </c>
      <c r="D120" s="23">
        <f>SUM(D121:D122)</f>
        <v>54805000</v>
      </c>
      <c r="E120" s="23">
        <f>SUM(E121:E122)</f>
        <v>54805000</v>
      </c>
      <c r="F120" s="24">
        <f>SUM(F121:F122)</f>
        <v>144800</v>
      </c>
    </row>
    <row r="121" spans="1:6" ht="12.75" customHeight="1" x14ac:dyDescent="0.2">
      <c r="A121" s="8"/>
      <c r="B121" s="29">
        <v>36201</v>
      </c>
      <c r="C121" s="26" t="s">
        <v>93</v>
      </c>
      <c r="D121" s="27">
        <v>53000000</v>
      </c>
      <c r="E121" s="27">
        <v>53000000</v>
      </c>
      <c r="F121" s="30">
        <v>0</v>
      </c>
    </row>
    <row r="122" spans="1:6" s="7" customFormat="1" ht="12.75" customHeight="1" x14ac:dyDescent="0.2">
      <c r="A122" s="6"/>
      <c r="B122" s="29">
        <v>36901</v>
      </c>
      <c r="C122" s="26" t="s">
        <v>94</v>
      </c>
      <c r="D122" s="27">
        <v>1805000</v>
      </c>
      <c r="E122" s="27">
        <v>1805000</v>
      </c>
      <c r="F122" s="30">
        <v>144800</v>
      </c>
    </row>
    <row r="123" spans="1:6" ht="12.75" customHeight="1" x14ac:dyDescent="0.2">
      <c r="A123" s="7"/>
      <c r="B123" s="29"/>
      <c r="C123" s="26"/>
      <c r="D123" s="23"/>
      <c r="E123" s="23"/>
      <c r="F123" s="30"/>
    </row>
    <row r="124" spans="1:6" ht="12.75" customHeight="1" x14ac:dyDescent="0.2">
      <c r="A124" s="7"/>
      <c r="B124" s="36">
        <v>3700</v>
      </c>
      <c r="C124" s="22" t="s">
        <v>95</v>
      </c>
      <c r="D124" s="23">
        <f>SUM(D125:D128)</f>
        <v>31489998</v>
      </c>
      <c r="E124" s="23">
        <f>SUM(E125:E128)</f>
        <v>31489998</v>
      </c>
      <c r="F124" s="24">
        <f t="shared" ref="F124" si="13">SUM(F125:F128)</f>
        <v>14456409</v>
      </c>
    </row>
    <row r="125" spans="1:6" s="8" customFormat="1" ht="12.75" customHeight="1" x14ac:dyDescent="0.2">
      <c r="B125" s="33">
        <v>37104</v>
      </c>
      <c r="C125" s="26" t="s">
        <v>96</v>
      </c>
      <c r="D125" s="27">
        <v>8683164</v>
      </c>
      <c r="E125" s="27">
        <v>8683164</v>
      </c>
      <c r="F125" s="30">
        <v>2147558</v>
      </c>
    </row>
    <row r="126" spans="1:6" s="7" customFormat="1" ht="12.75" customHeight="1" x14ac:dyDescent="0.2">
      <c r="A126" s="8"/>
      <c r="B126" s="33">
        <v>37106</v>
      </c>
      <c r="C126" s="26" t="s">
        <v>97</v>
      </c>
      <c r="D126" s="27">
        <v>1265000</v>
      </c>
      <c r="E126" s="27">
        <v>1265000</v>
      </c>
      <c r="F126" s="30">
        <v>0</v>
      </c>
    </row>
    <row r="127" spans="1:6" s="7" customFormat="1" ht="12.75" customHeight="1" x14ac:dyDescent="0.2">
      <c r="A127" s="6"/>
      <c r="B127" s="29">
        <v>37504</v>
      </c>
      <c r="C127" s="26" t="s">
        <v>98</v>
      </c>
      <c r="D127" s="27">
        <v>18574752</v>
      </c>
      <c r="E127" s="27">
        <v>18574752</v>
      </c>
      <c r="F127" s="30">
        <v>12308851</v>
      </c>
    </row>
    <row r="128" spans="1:6" s="7" customFormat="1" ht="12.75" customHeight="1" x14ac:dyDescent="0.2">
      <c r="B128" s="29">
        <v>37602</v>
      </c>
      <c r="C128" s="26" t="s">
        <v>99</v>
      </c>
      <c r="D128" s="27">
        <v>2967082</v>
      </c>
      <c r="E128" s="27">
        <v>2967082</v>
      </c>
      <c r="F128" s="30">
        <v>0</v>
      </c>
    </row>
    <row r="129" spans="1:6" s="8" customFormat="1" ht="12.75" customHeight="1" x14ac:dyDescent="0.2">
      <c r="B129" s="33"/>
      <c r="C129" s="26"/>
      <c r="D129" s="27"/>
      <c r="E129" s="27"/>
      <c r="F129" s="30"/>
    </row>
    <row r="130" spans="1:6" s="8" customFormat="1" ht="12.75" customHeight="1" x14ac:dyDescent="0.2">
      <c r="B130" s="28">
        <v>3800</v>
      </c>
      <c r="C130" s="22" t="s">
        <v>100</v>
      </c>
      <c r="D130" s="23">
        <f>+D131</f>
        <v>1000</v>
      </c>
      <c r="E130" s="23">
        <f>+E131</f>
        <v>1000</v>
      </c>
      <c r="F130" s="24">
        <f t="shared" ref="F130" si="14">+F131</f>
        <v>0</v>
      </c>
    </row>
    <row r="131" spans="1:6" s="8" customFormat="1" ht="12.75" customHeight="1" x14ac:dyDescent="0.2">
      <c r="B131" s="29">
        <v>38401</v>
      </c>
      <c r="C131" s="26" t="s">
        <v>101</v>
      </c>
      <c r="D131" s="27">
        <v>1000</v>
      </c>
      <c r="E131" s="27">
        <v>1000</v>
      </c>
      <c r="F131" s="30">
        <v>0</v>
      </c>
    </row>
    <row r="132" spans="1:6" s="8" customFormat="1" ht="12.75" customHeight="1" x14ac:dyDescent="0.2">
      <c r="B132" s="33"/>
      <c r="C132" s="26"/>
      <c r="D132" s="27"/>
      <c r="E132" s="27"/>
      <c r="F132" s="30"/>
    </row>
    <row r="133" spans="1:6" s="7" customFormat="1" ht="12.75" customHeight="1" x14ac:dyDescent="0.2">
      <c r="A133" s="8"/>
      <c r="B133" s="28">
        <v>3900</v>
      </c>
      <c r="C133" s="22" t="s">
        <v>102</v>
      </c>
      <c r="D133" s="23">
        <f>SUM(D134:D137)</f>
        <v>175244647</v>
      </c>
      <c r="E133" s="23">
        <f>SUM(E134:E137)</f>
        <v>175244647</v>
      </c>
      <c r="F133" s="24">
        <f t="shared" ref="F133" si="15">SUM(F134:F137)</f>
        <v>66771518</v>
      </c>
    </row>
    <row r="134" spans="1:6" ht="12.75" customHeight="1" x14ac:dyDescent="0.2">
      <c r="B134" s="29">
        <v>39202</v>
      </c>
      <c r="C134" s="26" t="s">
        <v>103</v>
      </c>
      <c r="D134" s="27">
        <v>144119647</v>
      </c>
      <c r="E134" s="27">
        <v>144119647</v>
      </c>
      <c r="F134" s="30">
        <v>52599578</v>
      </c>
    </row>
    <row r="135" spans="1:6" ht="12.75" customHeight="1" x14ac:dyDescent="0.2">
      <c r="B135" s="29">
        <v>39401</v>
      </c>
      <c r="C135" s="26" t="s">
        <v>104</v>
      </c>
      <c r="D135" s="27">
        <v>9900000</v>
      </c>
      <c r="E135" s="27">
        <v>9900000</v>
      </c>
      <c r="F135" s="30">
        <v>867992</v>
      </c>
    </row>
    <row r="136" spans="1:6" ht="12.75" customHeight="1" x14ac:dyDescent="0.2">
      <c r="B136" s="29">
        <v>39801</v>
      </c>
      <c r="C136" s="26" t="s">
        <v>105</v>
      </c>
      <c r="D136" s="27">
        <v>19250000</v>
      </c>
      <c r="E136" s="27">
        <v>19250000</v>
      </c>
      <c r="F136" s="30">
        <v>12843948</v>
      </c>
    </row>
    <row r="137" spans="1:6" ht="12.75" customHeight="1" x14ac:dyDescent="0.2">
      <c r="B137" s="29">
        <v>39904</v>
      </c>
      <c r="C137" s="26" t="s">
        <v>106</v>
      </c>
      <c r="D137" s="27">
        <v>1975000</v>
      </c>
      <c r="E137" s="27">
        <v>1975000</v>
      </c>
      <c r="F137" s="30">
        <v>460000</v>
      </c>
    </row>
    <row r="138" spans="1:6" ht="12.75" customHeight="1" x14ac:dyDescent="0.2">
      <c r="B138" s="37"/>
      <c r="C138" s="38"/>
      <c r="D138" s="39"/>
      <c r="E138" s="39"/>
      <c r="F138" s="40"/>
    </row>
    <row r="139" spans="1:6" s="7" customFormat="1" ht="12.75" customHeight="1" x14ac:dyDescent="0.2">
      <c r="A139" s="6"/>
      <c r="B139" s="29"/>
      <c r="C139" s="26"/>
      <c r="D139" s="27"/>
      <c r="E139" s="27"/>
      <c r="F139" s="30"/>
    </row>
    <row r="140" spans="1:6" s="7" customFormat="1" ht="12.75" customHeight="1" x14ac:dyDescent="0.2">
      <c r="A140" s="6"/>
      <c r="B140" s="28" t="s">
        <v>107</v>
      </c>
      <c r="C140" s="41"/>
      <c r="D140" s="23">
        <f>+D142+D155</f>
        <v>36172000</v>
      </c>
      <c r="E140" s="23">
        <f>+E142+E155</f>
        <v>36172000</v>
      </c>
      <c r="F140" s="24">
        <f>+F142+F155</f>
        <v>4508804</v>
      </c>
    </row>
    <row r="141" spans="1:6" s="7" customFormat="1" ht="12.75" customHeight="1" x14ac:dyDescent="0.2">
      <c r="A141" s="5"/>
      <c r="B141" s="29"/>
      <c r="C141" s="41"/>
      <c r="D141" s="27"/>
      <c r="E141" s="27"/>
      <c r="F141" s="30"/>
    </row>
    <row r="142" spans="1:6" s="8" customFormat="1" ht="12.75" customHeight="1" x14ac:dyDescent="0.2">
      <c r="A142" s="6"/>
      <c r="B142" s="28">
        <v>5000</v>
      </c>
      <c r="C142" s="42" t="s">
        <v>108</v>
      </c>
      <c r="D142" s="23">
        <f>+D144+D148+D152</f>
        <v>11000000</v>
      </c>
      <c r="E142" s="23">
        <f t="shared" ref="E142:F142" si="16">+E144+E148+E152</f>
        <v>11000000</v>
      </c>
      <c r="F142" s="24">
        <f t="shared" si="16"/>
        <v>13422</v>
      </c>
    </row>
    <row r="143" spans="1:6" ht="12.75" customHeight="1" x14ac:dyDescent="0.2">
      <c r="A143" s="5"/>
      <c r="B143" s="29"/>
      <c r="C143" s="41"/>
      <c r="D143" s="27"/>
      <c r="E143" s="27"/>
      <c r="F143" s="30"/>
    </row>
    <row r="144" spans="1:6" ht="12.75" customHeight="1" x14ac:dyDescent="0.2">
      <c r="A144" s="7"/>
      <c r="B144" s="28">
        <v>5100</v>
      </c>
      <c r="C144" s="42" t="s">
        <v>109</v>
      </c>
      <c r="D144" s="23">
        <f>SUM(D145:D146)</f>
        <v>10259523</v>
      </c>
      <c r="E144" s="23">
        <f>SUM(E145:E146)</f>
        <v>10259523</v>
      </c>
      <c r="F144" s="24">
        <f t="shared" ref="F144" si="17">SUM(F145:F146)</f>
        <v>13422</v>
      </c>
    </row>
    <row r="145" spans="1:6" s="7" customFormat="1" ht="12.75" customHeight="1" x14ac:dyDescent="0.2">
      <c r="A145" s="8"/>
      <c r="B145" s="29">
        <v>51101</v>
      </c>
      <c r="C145" s="41" t="s">
        <v>110</v>
      </c>
      <c r="D145" s="27">
        <v>7165440</v>
      </c>
      <c r="E145" s="27">
        <v>7165440</v>
      </c>
      <c r="F145" s="30">
        <v>4149</v>
      </c>
    </row>
    <row r="146" spans="1:6" ht="12.75" customHeight="1" x14ac:dyDescent="0.2">
      <c r="A146" s="2"/>
      <c r="B146" s="29">
        <v>51901</v>
      </c>
      <c r="C146" s="41" t="s">
        <v>111</v>
      </c>
      <c r="D146" s="27">
        <v>3094083</v>
      </c>
      <c r="E146" s="27">
        <v>3094083</v>
      </c>
      <c r="F146" s="30">
        <v>9273</v>
      </c>
    </row>
    <row r="147" spans="1:6" ht="12.75" customHeight="1" x14ac:dyDescent="0.2">
      <c r="B147" s="29"/>
      <c r="C147" s="41"/>
      <c r="D147" s="23"/>
      <c r="E147" s="23"/>
      <c r="F147" s="24"/>
    </row>
    <row r="148" spans="1:6" ht="12.75" customHeight="1" x14ac:dyDescent="0.2">
      <c r="B148" s="28">
        <v>5200</v>
      </c>
      <c r="C148" s="42" t="s">
        <v>112</v>
      </c>
      <c r="D148" s="23">
        <f t="shared" ref="D148:F148" si="18">SUM(D149:D150)</f>
        <v>205641</v>
      </c>
      <c r="E148" s="23">
        <f>SUM(E149:E150)</f>
        <v>205641</v>
      </c>
      <c r="F148" s="24">
        <f t="shared" si="18"/>
        <v>0</v>
      </c>
    </row>
    <row r="149" spans="1:6" s="7" customFormat="1" ht="12.75" customHeight="1" x14ac:dyDescent="0.2">
      <c r="A149" s="6"/>
      <c r="B149" s="29">
        <v>52101</v>
      </c>
      <c r="C149" s="41" t="s">
        <v>113</v>
      </c>
      <c r="D149" s="27">
        <v>108417</v>
      </c>
      <c r="E149" s="27">
        <v>108417</v>
      </c>
      <c r="F149" s="30">
        <v>0</v>
      </c>
    </row>
    <row r="150" spans="1:6" ht="12.75" customHeight="1" x14ac:dyDescent="0.2">
      <c r="A150" s="7"/>
      <c r="B150" s="29">
        <v>52301</v>
      </c>
      <c r="C150" s="41" t="s">
        <v>114</v>
      </c>
      <c r="D150" s="27">
        <v>97224</v>
      </c>
      <c r="E150" s="27">
        <v>97224</v>
      </c>
      <c r="F150" s="30">
        <v>0</v>
      </c>
    </row>
    <row r="151" spans="1:6" ht="12.75" customHeight="1" x14ac:dyDescent="0.2">
      <c r="A151" s="7"/>
      <c r="B151" s="29"/>
      <c r="C151" s="41"/>
      <c r="D151" s="27"/>
      <c r="E151" s="27"/>
      <c r="F151" s="30"/>
    </row>
    <row r="152" spans="1:6" s="7" customFormat="1" ht="12.75" customHeight="1" x14ac:dyDescent="0.2">
      <c r="B152" s="34">
        <v>5600</v>
      </c>
      <c r="C152" s="43" t="s">
        <v>115</v>
      </c>
      <c r="D152" s="23">
        <f>SUM(D153:D153)</f>
        <v>534836</v>
      </c>
      <c r="E152" s="23">
        <f>SUM(E153:E153)</f>
        <v>534836</v>
      </c>
      <c r="F152" s="24">
        <f>SUM(F153:F153)</f>
        <v>0</v>
      </c>
    </row>
    <row r="153" spans="1:6" s="7" customFormat="1" ht="12.75" customHeight="1" x14ac:dyDescent="0.2">
      <c r="A153" s="6"/>
      <c r="B153" s="29">
        <v>56601</v>
      </c>
      <c r="C153" s="41" t="s">
        <v>116</v>
      </c>
      <c r="D153" s="27">
        <v>534836</v>
      </c>
      <c r="E153" s="27">
        <v>534836</v>
      </c>
      <c r="F153" s="30">
        <v>0</v>
      </c>
    </row>
    <row r="154" spans="1:6" s="7" customFormat="1" ht="12.75" customHeight="1" x14ac:dyDescent="0.2">
      <c r="A154" s="8"/>
      <c r="B154" s="29"/>
      <c r="C154" s="41"/>
      <c r="D154" s="27"/>
      <c r="E154" s="27"/>
      <c r="F154" s="30"/>
    </row>
    <row r="155" spans="1:6" ht="12.75" customHeight="1" x14ac:dyDescent="0.2">
      <c r="A155" s="8"/>
      <c r="B155" s="28">
        <v>6000</v>
      </c>
      <c r="C155" s="42" t="s">
        <v>117</v>
      </c>
      <c r="D155" s="23">
        <f>+D157</f>
        <v>25172000</v>
      </c>
      <c r="E155" s="23">
        <f>+E157</f>
        <v>25172000</v>
      </c>
      <c r="F155" s="24">
        <f t="shared" ref="F155" si="19">+F157</f>
        <v>4495382</v>
      </c>
    </row>
    <row r="156" spans="1:6" ht="12.75" customHeight="1" x14ac:dyDescent="0.2">
      <c r="A156" s="8"/>
      <c r="B156" s="29"/>
      <c r="C156" s="41"/>
      <c r="D156" s="27"/>
      <c r="E156" s="27"/>
      <c r="F156" s="30"/>
    </row>
    <row r="157" spans="1:6" ht="12.75" customHeight="1" x14ac:dyDescent="0.2">
      <c r="B157" s="28">
        <v>6200</v>
      </c>
      <c r="C157" s="42" t="s">
        <v>118</v>
      </c>
      <c r="D157" s="23">
        <f>+D158</f>
        <v>25172000</v>
      </c>
      <c r="E157" s="23">
        <f>+E158</f>
        <v>25172000</v>
      </c>
      <c r="F157" s="24">
        <f t="shared" ref="F157" si="20">+F158</f>
        <v>4495382</v>
      </c>
    </row>
    <row r="158" spans="1:6" ht="12.75" customHeight="1" x14ac:dyDescent="0.2">
      <c r="B158" s="29">
        <v>62202</v>
      </c>
      <c r="C158" s="41" t="s">
        <v>119</v>
      </c>
      <c r="D158" s="27">
        <v>25172000</v>
      </c>
      <c r="E158" s="27">
        <v>25172000</v>
      </c>
      <c r="F158" s="30">
        <v>4495382</v>
      </c>
    </row>
    <row r="159" spans="1:6" ht="12.75" customHeight="1" x14ac:dyDescent="0.2">
      <c r="B159" s="44"/>
      <c r="C159" s="38"/>
      <c r="D159" s="39"/>
      <c r="E159" s="39"/>
      <c r="F159" s="40"/>
    </row>
    <row r="160" spans="1:6" x14ac:dyDescent="0.2">
      <c r="A160" s="7"/>
      <c r="B160" s="3"/>
      <c r="C160" s="3"/>
      <c r="D160" s="4"/>
      <c r="E160" s="4"/>
    </row>
  </sheetData>
  <sheetProtection algorithmName="SHA-512" hashValue="dUy8Chgr3EFEsaqwX2SI3viLDpEREw+p91OcFEHNx8bTRvCOZ/Tj4LQqe1O2d271NL8zK4JI/ROzkw/LmgQv8g==" saltValue="BErQQ7CDBlf09XWOZGGQLg==" spinCount="100000" sheet="1" insertRows="0"/>
  <mergeCells count="10">
    <mergeCell ref="B10:B11"/>
    <mergeCell ref="C10:C11"/>
    <mergeCell ref="F10:F11"/>
    <mergeCell ref="D10:E10"/>
    <mergeCell ref="B2:F2"/>
    <mergeCell ref="B3:F3"/>
    <mergeCell ref="B4:F4"/>
    <mergeCell ref="B5:F5"/>
    <mergeCell ref="B6:F6"/>
    <mergeCell ref="B7:F7"/>
  </mergeCells>
  <printOptions horizontalCentered="1"/>
  <pageMargins left="0.11811023622047245" right="0.11811023622047245" top="0.9055118110236221" bottom="0.15748031496062992" header="3.937007874015748E-2" footer="0"/>
  <pageSetup scale="95" fitToHeight="0" orientation="portrait" r:id="rId1"/>
  <headerFooter>
    <oddHeader>&amp;L&amp;G&amp;R&amp;G</oddHeader>
  </headerFooter>
  <rowBreaks count="3" manualBreakCount="3">
    <brk id="58" min="1" max="5" man="1"/>
    <brk id="104" min="1" max="5" man="1"/>
    <brk id="146" min="1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Trimestre 2016</vt:lpstr>
      <vt:lpstr>'3er Trimestre 2016'!Área_de_impresión</vt:lpstr>
      <vt:lpstr>'3er Trimestre 2016'!Títulos_a_imprimir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2016-10-26T23:37:53Z</cp:lastPrinted>
  <dcterms:created xsi:type="dcterms:W3CDTF">2016-10-04T21:04:57Z</dcterms:created>
  <dcterms:modified xsi:type="dcterms:W3CDTF">2016-10-31T16:51:42Z</dcterms:modified>
  <cp:contentStatus/>
</cp:coreProperties>
</file>