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odriguez\Desktop\SIPOT (Estado del ejercicio presupuestal)\2015\Modificado\"/>
    </mc:Choice>
  </mc:AlternateContent>
  <workbookProtection workbookAlgorithmName="SHA-512" workbookHashValue="CGmViTrcAGFh5vQRIimFSSoTAFRFrFkUNG8wcWDWcUXEZQ+RAKyaH1NCtZWe/E34THgnNce+W4J44TvWEGNr5g==" workbookSaltValue="s4NtLjBoam/gu2QSfhDMyA==" workbookSpinCount="100000" lockStructure="1"/>
  <bookViews>
    <workbookView xWindow="0" yWindow="0" windowWidth="21600" windowHeight="9600"/>
  </bookViews>
  <sheets>
    <sheet name="4to Trimestre 2015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'4to Trimestre 2015'!$B$2:$F$175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'4to Trimestre 2015'!$2:$12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3" i="2" l="1"/>
  <c r="F171" i="2" s="1"/>
  <c r="E173" i="2"/>
  <c r="E171" i="2" s="1"/>
  <c r="D173" i="2"/>
  <c r="D171" i="2"/>
  <c r="F165" i="2"/>
  <c r="E165" i="2"/>
  <c r="D165" i="2"/>
  <c r="F162" i="2"/>
  <c r="E162" i="2"/>
  <c r="D162" i="2"/>
  <c r="F158" i="2"/>
  <c r="E158" i="2"/>
  <c r="D158" i="2"/>
  <c r="F154" i="2"/>
  <c r="E154" i="2"/>
  <c r="D154" i="2"/>
  <c r="D152" i="2" s="1"/>
  <c r="D150" i="2" s="1"/>
  <c r="F144" i="2"/>
  <c r="E144" i="2"/>
  <c r="D144" i="2"/>
  <c r="F141" i="2"/>
  <c r="E141" i="2"/>
  <c r="D141" i="2"/>
  <c r="F135" i="2"/>
  <c r="E135" i="2"/>
  <c r="D135" i="2"/>
  <c r="F130" i="2"/>
  <c r="E130" i="2"/>
  <c r="D130" i="2"/>
  <c r="F121" i="2"/>
  <c r="E121" i="2"/>
  <c r="D121" i="2"/>
  <c r="F116" i="2"/>
  <c r="E116" i="2"/>
  <c r="D116" i="2"/>
  <c r="F104" i="2"/>
  <c r="E104" i="2"/>
  <c r="D104" i="2"/>
  <c r="F95" i="2"/>
  <c r="E95" i="2"/>
  <c r="D95" i="2"/>
  <c r="F84" i="2"/>
  <c r="E84" i="2"/>
  <c r="D84" i="2"/>
  <c r="F79" i="2"/>
  <c r="E79" i="2"/>
  <c r="D79" i="2"/>
  <c r="F76" i="2"/>
  <c r="E76" i="2"/>
  <c r="D76" i="2"/>
  <c r="F73" i="2"/>
  <c r="E73" i="2"/>
  <c r="D73" i="2"/>
  <c r="F70" i="2"/>
  <c r="E70" i="2"/>
  <c r="D70" i="2"/>
  <c r="F67" i="2"/>
  <c r="E67" i="2"/>
  <c r="D67" i="2"/>
  <c r="F62" i="2"/>
  <c r="E62" i="2"/>
  <c r="D62" i="2"/>
  <c r="F56" i="2"/>
  <c r="E56" i="2"/>
  <c r="D56" i="2"/>
  <c r="D54" i="2" s="1"/>
  <c r="F51" i="2"/>
  <c r="E51" i="2"/>
  <c r="D51" i="2"/>
  <c r="F46" i="2"/>
  <c r="E46" i="2"/>
  <c r="D46" i="2"/>
  <c r="F38" i="2"/>
  <c r="E38" i="2"/>
  <c r="D38" i="2"/>
  <c r="F30" i="2"/>
  <c r="E30" i="2"/>
  <c r="D30" i="2"/>
  <c r="F26" i="2"/>
  <c r="E26" i="2"/>
  <c r="D26" i="2"/>
  <c r="D17" i="2" s="1"/>
  <c r="F22" i="2"/>
  <c r="E22" i="2"/>
  <c r="D22" i="2"/>
  <c r="F19" i="2"/>
  <c r="F17" i="2" s="1"/>
  <c r="E19" i="2"/>
  <c r="D19" i="2"/>
  <c r="E54" i="2" l="1"/>
  <c r="E152" i="2"/>
  <c r="E150" i="2" s="1"/>
  <c r="F152" i="2"/>
  <c r="F54" i="2"/>
  <c r="E82" i="2"/>
  <c r="D82" i="2"/>
  <c r="D15" i="2" s="1"/>
  <c r="D13" i="2" s="1"/>
  <c r="E17" i="2"/>
  <c r="F82" i="2"/>
  <c r="E15" i="2"/>
  <c r="F15" i="2"/>
  <c r="F13" i="2" s="1"/>
  <c r="F150" i="2"/>
  <c r="E13" i="2" l="1"/>
</calcChain>
</file>

<file path=xl/sharedStrings.xml><?xml version="1.0" encoding="utf-8"?>
<sst xmlns="http://schemas.openxmlformats.org/spreadsheetml/2006/main" count="139" uniqueCount="139">
  <si>
    <t xml:space="preserve"> </t>
  </si>
  <si>
    <t>FINANCIERA NACIONAL DE DESARROLLO AGROPECUARIO, RURAL, FORESTAL Y PESQUERO</t>
  </si>
  <si>
    <t>DIRECCIÓN GENERAL ADJUNTA DE FINANZAS Y OPERACIONES</t>
  </si>
  <si>
    <t>DIRECCIÓN EJECUTIVA DE FINANZAS</t>
  </si>
  <si>
    <t>GERENCIA DE PRESUPUESTO</t>
  </si>
  <si>
    <t>C O N C E P T 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</si>
  <si>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</si>
  <si>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</si>
  <si>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</si>
  <si>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</si>
  <si>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</si>
  <si>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Sueldos base al personal eventual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</si>
  <si>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</si>
  <si>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</si>
  <si>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</si>
  <si>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</si>
  <si>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</si>
  <si>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</si>
  <si>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</si>
  <si>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</si>
  <si>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</si>
  <si>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</si>
  <si>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</si>
  <si>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</si>
  <si>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</si>
  <si>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</si>
  <si>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</si>
  <si>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</si>
  <si>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</si>
  <si>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</si>
  <si>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</si>
  <si>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</si>
  <si>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Creación de plazas</t>
  </si>
  <si>
    <t>Previsiones para aportaciones al sistema de ahorro para el retiro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</si>
  <si>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</si>
  <si>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</si>
  <si>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</si>
  <si>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</si>
  <si>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</si>
  <si>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</si>
  <si>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</si>
  <si>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</si>
  <si>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</si>
  <si>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</si>
  <si>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Productos alimenticios para el personal derivado de actividades extraordinarias</t>
  </si>
  <si>
    <t>Utensilios para el servicio de alimentación</t>
  </si>
  <si>
    <t>MATERIALES Y ARTICULOS DE CONSTRUCCION Y DE REPARACION</t>
  </si>
  <si>
    <t>Material eléctrico y electrónico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</si>
  <si>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</si>
  <si>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</si>
  <si>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</si>
  <si>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</si>
  <si>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</si>
  <si>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</si>
  <si>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HERRAMIENTAS, REFACCIONES Y ACCESORIOS MENORES</t>
  </si>
  <si>
    <t>Herramientas menores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</si>
  <si>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</si>
  <si>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</si>
  <si>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</si>
  <si>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</si>
  <si>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</si>
  <si>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</si>
  <si>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</si>
  <si>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internet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</si>
  <si>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</si>
  <si>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</si>
  <si>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</si>
  <si>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</si>
  <si>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</si>
  <si>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</si>
  <si>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</si>
  <si>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</si>
  <si>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</si>
  <si>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</si>
  <si>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</si>
  <si>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</si>
  <si>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</si>
  <si>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</si>
  <si>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</si>
  <si>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relacionados con certificación de procesos</t>
  </si>
  <si>
    <t>Servicios para capacitación a servidores públicos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</si>
  <si>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</si>
  <si>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</si>
  <si>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</si>
  <si>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</si>
  <si>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</si>
  <si>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</si>
  <si>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</si>
  <si>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</si>
  <si>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</si>
  <si>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</si>
  <si>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</si>
  <si>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</si>
  <si>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</si>
  <si>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</si>
  <si>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</si>
  <si>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</si>
  <si>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jardinería y fumigación</t>
  </si>
  <si>
    <t>SERVICIOS DE COMUNICACIÓN SOCIAL Y PUBLICIDAD</t>
  </si>
  <si>
    <t>Difusión de mensajes sobre programas y actividades gubernamentales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</si>
  <si>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</si>
  <si>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</si>
  <si>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</si>
  <si>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</si>
  <si>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</si>
  <si>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</si>
  <si>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Viáticos en el extranjero para servidores públicos en el desempeño de comisiones y funciones oficiales</t>
  </si>
  <si>
    <t>SERVICIOS OFICIALES</t>
  </si>
  <si>
    <t>Exposiciones</t>
  </si>
  <si>
    <t>OTROS SERVICIOS GENERALES</t>
  </si>
  <si>
    <t>Otros impuestos y derechos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</si>
  <si>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</si>
  <si>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</si>
  <si>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</si>
  <si>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</si>
  <si>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</si>
  <si>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</si>
  <si>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</si>
  <si>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</si>
  <si>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</si>
  <si>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</si>
  <si>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EQUIPO E INSTRUMENTAL MEDICO Y DE LABORATORIO</t>
  </si>
  <si>
    <t>Equipo médico y de laboratorio</t>
  </si>
  <si>
    <t>MAQUINARIA, OTROS EQUIPOS Y HERRAMIENTAS</t>
  </si>
  <si>
    <t>Maquinaria y equipo industrial</t>
  </si>
  <si>
    <t>Equipos y aparatos de comunicaciones y telecomunicaciones</t>
  </si>
  <si>
    <t>Maquinaria y equipo eléctrico y electrónico</t>
  </si>
  <si>
    <t>Herramientas y máquinas herramienta</t>
  </si>
  <si>
    <t>INVERSION PUBLICA</t>
  </si>
  <si>
    <t>OBRA PUBLICA EN BIENES PROPIOS</t>
  </si>
  <si>
    <t>Mantenimiento y rehabilitación de edificaciones no habitacionales</t>
  </si>
  <si>
    <t>(cifras en pesos)</t>
  </si>
  <si>
    <t>PARTIDA</t>
  </si>
  <si>
    <t>PRESUPUESTO</t>
  </si>
  <si>
    <t>ORIGINAL</t>
  </si>
  <si>
    <t>MODIFICADO</t>
  </si>
  <si>
    <t>EJERCICIO PRESUPUESTAL</t>
  </si>
  <si>
    <t>GASTO DE ADMINISTRACIÓN</t>
  </si>
  <si>
    <t>Estado del Ejercicio Presupuestal al 31 de diciembre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</si>
</sst>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);[Red]\(#,##0.0\)"/>
    <numFmt numFmtId="165" formatCode="#,##0_);[Red]\(#,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">
    <xf numFmtId="0" fontId="0" fillId="0" borderId="0" xfId="0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4" fontId="1" fillId="0" borderId="0" xfId="1" applyNumberFormat="1" applyFont="1" applyFill="1" applyBorder="1" applyProtection="1"/>
    <xf numFmtId="164" fontId="3" fillId="0" borderId="0" xfId="1" applyNumberFormat="1" applyFont="1" applyFill="1" applyBorder="1" applyAlignment="1" applyProtection="1">
      <alignment horizontal="center"/>
    </xf>
    <xf numFmtId="40" fontId="7" fillId="0" borderId="0" xfId="1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/>
    <xf numFmtId="0" fontId="4" fillId="0" borderId="0" xfId="2" applyNumberFormat="1" applyFont="1" applyFill="1" applyBorder="1" applyAlignment="1" applyProtection="1">
      <alignment vertical="center" wrapText="1"/>
    </xf>
    <xf numFmtId="0" fontId="4" fillId="0" borderId="0" xfId="1" applyFont="1" applyFill="1" applyBorder="1" applyAlignment="1"/>
    <xf numFmtId="38" fontId="4" fillId="0" borderId="0" xfId="1" applyNumberFormat="1" applyFont="1" applyFill="1" applyBorder="1" applyAlignment="1"/>
    <xf numFmtId="38" fontId="10" fillId="0" borderId="0" xfId="1" applyNumberFormat="1" applyFont="1" applyFill="1" applyBorder="1" applyProtection="1"/>
    <xf numFmtId="0" fontId="9" fillId="0" borderId="0" xfId="1" applyFont="1" applyFill="1" applyBorder="1" applyAlignment="1"/>
    <xf numFmtId="38" fontId="9" fillId="0" borderId="0" xfId="1" applyNumberFormat="1" applyFont="1" applyFill="1" applyBorder="1" applyAlignment="1"/>
    <xf numFmtId="38" fontId="11" fillId="0" borderId="0" xfId="1" applyNumberFormat="1" applyFont="1" applyFill="1" applyBorder="1" applyProtection="1"/>
    <xf numFmtId="38" fontId="10" fillId="0" borderId="0" xfId="1" applyNumberFormat="1" applyFont="1" applyFill="1" applyBorder="1" applyAlignment="1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4" fillId="0" borderId="1" xfId="1" applyNumberFormat="1" applyFont="1" applyFill="1" applyBorder="1" applyAlignment="1" applyProtection="1">
      <alignment vertical="center"/>
    </xf>
    <xf numFmtId="0" fontId="4" fillId="0" borderId="3" xfId="1" applyFont="1" applyFill="1" applyBorder="1" applyAlignment="1"/>
    <xf numFmtId="38" fontId="10" fillId="0" borderId="8" xfId="1" applyNumberFormat="1" applyFont="1" applyFill="1" applyBorder="1" applyProtection="1"/>
    <xf numFmtId="0" fontId="9" fillId="0" borderId="3" xfId="1" applyFont="1" applyFill="1" applyBorder="1" applyAlignment="1"/>
    <xf numFmtId="1" fontId="4" fillId="0" borderId="3" xfId="1" applyNumberFormat="1" applyFont="1" applyFill="1" applyBorder="1" applyAlignment="1"/>
    <xf numFmtId="1" fontId="9" fillId="0" borderId="3" xfId="1" applyNumberFormat="1" applyFont="1" applyFill="1" applyBorder="1" applyAlignment="1"/>
    <xf numFmtId="38" fontId="11" fillId="0" borderId="8" xfId="1" applyNumberFormat="1" applyFont="1" applyFill="1" applyBorder="1" applyProtection="1"/>
    <xf numFmtId="1" fontId="12" fillId="0" borderId="3" xfId="1" applyNumberFormat="1" applyFont="1" applyFill="1" applyBorder="1" applyProtection="1"/>
    <xf numFmtId="1" fontId="11" fillId="0" borderId="3" xfId="1" applyNumberFormat="1" applyFont="1" applyFill="1" applyBorder="1" applyAlignment="1" applyProtection="1"/>
    <xf numFmtId="1" fontId="10" fillId="0" borderId="3" xfId="1" applyNumberFormat="1" applyFont="1" applyFill="1" applyBorder="1" applyProtection="1"/>
    <xf numFmtId="1" fontId="11" fillId="0" borderId="3" xfId="1" applyNumberFormat="1" applyFont="1" applyFill="1" applyBorder="1" applyProtection="1"/>
    <xf numFmtId="1" fontId="10" fillId="0" borderId="3" xfId="1" applyNumberFormat="1" applyFont="1" applyFill="1" applyBorder="1" applyAlignment="1" applyProtection="1"/>
    <xf numFmtId="1" fontId="12" fillId="0" borderId="3" xfId="1" applyNumberFormat="1" applyFont="1" applyFill="1" applyBorder="1" applyAlignment="1" applyProtection="1"/>
    <xf numFmtId="1" fontId="9" fillId="0" borderId="3" xfId="1" applyNumberFormat="1" applyFont="1" applyFill="1" applyBorder="1" applyProtection="1"/>
    <xf numFmtId="1" fontId="4" fillId="0" borderId="3" xfId="1" applyNumberFormat="1" applyFont="1" applyFill="1" applyBorder="1" applyProtection="1"/>
    <xf numFmtId="38" fontId="9" fillId="0" borderId="5" xfId="1" applyNumberFormat="1" applyFont="1" applyFill="1" applyBorder="1" applyAlignment="1"/>
    <xf numFmtId="38" fontId="11" fillId="0" borderId="9" xfId="1" applyNumberFormat="1" applyFont="1" applyFill="1" applyBorder="1" applyProtection="1"/>
    <xf numFmtId="164" fontId="4" fillId="0" borderId="6" xfId="1" applyNumberFormat="1" applyFont="1" applyFill="1" applyBorder="1" applyAlignment="1" applyProtection="1">
      <alignment vertical="center"/>
    </xf>
    <xf numFmtId="0" fontId="4" fillId="0" borderId="8" xfId="1" applyFont="1" applyFill="1" applyBorder="1" applyAlignment="1"/>
    <xf numFmtId="0" fontId="9" fillId="0" borderId="8" xfId="1" applyFont="1" applyFill="1" applyBorder="1" applyAlignment="1"/>
    <xf numFmtId="164" fontId="12" fillId="0" borderId="8" xfId="1" applyNumberFormat="1" applyFont="1" applyFill="1" applyBorder="1" applyProtection="1"/>
    <xf numFmtId="0" fontId="11" fillId="0" borderId="8" xfId="1" applyFont="1" applyFill="1" applyBorder="1" applyAlignment="1"/>
    <xf numFmtId="0" fontId="12" fillId="0" borderId="8" xfId="1" applyFont="1" applyFill="1" applyBorder="1" applyAlignment="1"/>
    <xf numFmtId="164" fontId="10" fillId="0" borderId="8" xfId="1" applyNumberFormat="1" applyFont="1" applyFill="1" applyBorder="1" applyProtection="1"/>
    <xf numFmtId="164" fontId="11" fillId="0" borderId="8" xfId="1" applyNumberFormat="1" applyFont="1" applyFill="1" applyBorder="1" applyProtection="1"/>
    <xf numFmtId="0" fontId="10" fillId="0" borderId="8" xfId="1" applyFont="1" applyFill="1" applyBorder="1" applyAlignment="1"/>
    <xf numFmtId="1" fontId="9" fillId="0" borderId="8" xfId="1" applyNumberFormat="1" applyFont="1" applyFill="1" applyBorder="1" applyAlignment="1"/>
    <xf numFmtId="1" fontId="4" fillId="0" borderId="8" xfId="1" applyNumberFormat="1" applyFont="1" applyFill="1" applyBorder="1" applyAlignment="1"/>
    <xf numFmtId="1" fontId="9" fillId="0" borderId="8" xfId="1" applyNumberFormat="1" applyFont="1" applyFill="1" applyBorder="1" applyProtection="1"/>
    <xf numFmtId="1" fontId="4" fillId="0" borderId="8" xfId="1" applyNumberFormat="1" applyFont="1" applyFill="1" applyBorder="1" applyProtection="1"/>
    <xf numFmtId="1" fontId="11" fillId="0" borderId="8" xfId="1" applyNumberFormat="1" applyFont="1" applyFill="1" applyBorder="1" applyAlignment="1"/>
    <xf numFmtId="1" fontId="12" fillId="0" borderId="8" xfId="1" applyNumberFormat="1" applyFont="1" applyFill="1" applyBorder="1" applyAlignment="1"/>
    <xf numFmtId="1" fontId="9" fillId="0" borderId="4" xfId="1" applyNumberFormat="1" applyFont="1" applyFill="1" applyBorder="1" applyAlignment="1"/>
    <xf numFmtId="1" fontId="9" fillId="0" borderId="9" xfId="1" applyNumberFormat="1" applyFont="1" applyFill="1" applyBorder="1" applyAlignment="1"/>
    <xf numFmtId="0" fontId="4" fillId="0" borderId="8" xfId="0" applyNumberFormat="1" applyFont="1" applyFill="1" applyBorder="1" applyAlignment="1" applyProtection="1">
      <alignment vertical="center" wrapText="1"/>
    </xf>
    <xf numFmtId="1" fontId="9" fillId="0" borderId="1" xfId="1" applyNumberFormat="1" applyFont="1" applyFill="1" applyBorder="1" applyAlignment="1"/>
    <xf numFmtId="0" fontId="9" fillId="0" borderId="6" xfId="1" applyFont="1" applyFill="1" applyBorder="1" applyAlignment="1"/>
    <xf numFmtId="38" fontId="9" fillId="0" borderId="2" xfId="1" applyNumberFormat="1" applyFont="1" applyFill="1" applyBorder="1" applyAlignment="1"/>
    <xf numFmtId="38" fontId="11" fillId="0" borderId="6" xfId="1" applyNumberFormat="1" applyFont="1" applyFill="1" applyBorder="1" applyProtection="1"/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0" fontId="4" fillId="0" borderId="12" xfId="2" applyNumberFormat="1" applyFont="1" applyFill="1" applyBorder="1" applyAlignment="1" applyProtection="1">
      <alignment horizontal="center" vertical="center" wrapText="1"/>
    </xf>
    <xf numFmtId="0" fontId="4" fillId="0" borderId="13" xfId="2" applyNumberFormat="1" applyFont="1" applyFill="1" applyBorder="1" applyAlignment="1" applyProtection="1">
      <alignment horizontal="center" vertical="center" wrapText="1"/>
    </xf>
    <xf numFmtId="165" fontId="4" fillId="0" borderId="10" xfId="0" applyNumberFormat="1" applyFont="1" applyFill="1" applyBorder="1" applyAlignment="1" applyProtection="1">
      <alignment horizontal="center" vertical="center" wrapText="1"/>
    </xf>
    <xf numFmtId="165" fontId="4" fillId="0" borderId="11" xfId="0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GT/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DOC~2/WINDOWS/TEMP/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78"/>
  <sheetViews>
    <sheetView tabSelected="1" zoomScale="115" zoomScaleNormal="115" workbookViewId="0"/>
  </sheetViews>
  <sheetFormatPr baseColWidth="10" defaultRowHeight="12.75" x14ac:dyDescent="0.2"/>
  <cols>
    <col min="1" max="1" width="5.7109375" style="2" customWidth="1"/>
    <col min="2" max="2" width="8.7109375" style="2" customWidth="1"/>
    <col min="3" max="3" width="59.7109375" style="2" customWidth="1"/>
    <col min="4" max="5" width="13.28515625" style="2" customWidth="1"/>
    <col min="6" max="6" width="15.7109375" style="2" customWidth="1"/>
    <col min="7" max="7" width="11.42578125" style="2"/>
    <col min="8" max="11" width="14.85546875" style="2" bestFit="1" customWidth="1"/>
    <col min="12" max="16384" width="11.42578125" style="2"/>
  </cols>
  <sheetData>
    <row r="2" spans="1:8" ht="15.75" customHeight="1" x14ac:dyDescent="0.25">
      <c r="A2" s="2" t="s">
        <v>0</v>
      </c>
      <c r="B2" s="65" t="s">
        <v>1</v>
      </c>
      <c r="C2" s="65"/>
      <c r="D2" s="65"/>
      <c r="E2" s="65"/>
      <c r="F2" s="65"/>
    </row>
    <row r="3" spans="1:8" ht="15.75" customHeight="1" x14ac:dyDescent="0.25">
      <c r="B3" s="65" t="s">
        <v>2</v>
      </c>
      <c r="C3" s="65"/>
      <c r="D3" s="65"/>
      <c r="E3" s="65"/>
      <c r="F3" s="65"/>
    </row>
    <row r="4" spans="1:8" ht="15.75" customHeight="1" x14ac:dyDescent="0.25">
      <c r="B4" s="65" t="s">
        <v>3</v>
      </c>
      <c r="C4" s="65"/>
      <c r="D4" s="65"/>
      <c r="E4" s="65"/>
      <c r="F4" s="65"/>
    </row>
    <row r="5" spans="1:8" ht="15.75" customHeight="1" x14ac:dyDescent="0.25">
      <c r="B5" s="65" t="s">
        <v>4</v>
      </c>
      <c r="C5" s="65"/>
      <c r="D5" s="65"/>
      <c r="E5" s="65"/>
      <c r="F5" s="65"/>
    </row>
    <row r="6" spans="1:8" ht="12.75" customHeight="1" x14ac:dyDescent="0.2">
      <c r="B6" s="66" t="s">
        <v>138</v>
      </c>
      <c r="C6" s="66"/>
      <c r="D6" s="66"/>
      <c r="E6" s="66"/>
      <c r="F6" s="66"/>
    </row>
    <row r="7" spans="1:8" ht="12.75" customHeight="1" x14ac:dyDescent="0.2">
      <c r="B7" s="66" t="s">
        <v>131</v>
      </c>
      <c r="C7" s="66"/>
      <c r="D7" s="66"/>
      <c r="E7" s="66"/>
      <c r="F7" s="66"/>
    </row>
    <row r="8" spans="1:8" ht="12.75" customHeight="1" x14ac:dyDescent="0.2">
      <c r="B8" s="9"/>
      <c r="C8" s="9"/>
      <c r="D8" s="9"/>
      <c r="E8" s="9"/>
      <c r="F8" s="9"/>
    </row>
    <row r="9" spans="1:8" ht="12.75" customHeight="1" x14ac:dyDescent="0.25">
      <c r="B9" s="10"/>
      <c r="C9" s="10"/>
      <c r="D9" s="10"/>
      <c r="E9" s="10"/>
      <c r="F9" s="10"/>
    </row>
    <row r="10" spans="1:8" ht="15.75" customHeight="1" x14ac:dyDescent="0.2">
      <c r="B10" s="59" t="s">
        <v>132</v>
      </c>
      <c r="C10" s="59" t="s">
        <v>5</v>
      </c>
      <c r="D10" s="61" t="s">
        <v>133</v>
      </c>
      <c r="E10" s="62"/>
      <c r="F10" s="63" t="s">
        <v>136</v>
      </c>
    </row>
    <row r="11" spans="1:8" ht="15.75" customHeight="1" x14ac:dyDescent="0.2">
      <c r="A11" s="7"/>
      <c r="B11" s="60"/>
      <c r="C11" s="60"/>
      <c r="D11" s="19" t="s">
        <v>134</v>
      </c>
      <c r="E11" s="19" t="s">
        <v>135</v>
      </c>
      <c r="F11" s="64"/>
    </row>
    <row r="12" spans="1:8" ht="12.75" customHeight="1" x14ac:dyDescent="0.2">
      <c r="B12" s="20"/>
      <c r="C12" s="37"/>
      <c r="D12" s="11"/>
      <c r="E12" s="11"/>
      <c r="F12" s="54"/>
    </row>
    <row r="13" spans="1:8" s="1" customFormat="1" ht="12.75" customHeight="1" x14ac:dyDescent="0.2">
      <c r="B13" s="21" t="s">
        <v>137</v>
      </c>
      <c r="C13" s="38"/>
      <c r="D13" s="13">
        <f>SUM(D15,D150)</f>
        <v>1633020450</v>
      </c>
      <c r="E13" s="13">
        <f>SUM(E15,E150)</f>
        <v>1601475416</v>
      </c>
      <c r="F13" s="22">
        <f>SUM(F15,F150)</f>
        <v>1295420429</v>
      </c>
    </row>
    <row r="14" spans="1:8" ht="12.75" customHeight="1" x14ac:dyDescent="0.2">
      <c r="B14" s="23"/>
      <c r="C14" s="39"/>
      <c r="D14" s="16"/>
      <c r="E14" s="16"/>
      <c r="F14" s="22"/>
    </row>
    <row r="15" spans="1:8" s="1" customFormat="1" ht="12.75" customHeight="1" x14ac:dyDescent="0.2">
      <c r="B15" s="21" t="s">
        <v>6</v>
      </c>
      <c r="C15" s="38"/>
      <c r="D15" s="13">
        <f>+D17+D54+D82</f>
        <v>1598871238</v>
      </c>
      <c r="E15" s="13">
        <f>+E17+E54+E82</f>
        <v>1567326204</v>
      </c>
      <c r="F15" s="22">
        <f>+F17+F54+F82</f>
        <v>1266663197</v>
      </c>
    </row>
    <row r="16" spans="1:8" s="1" customFormat="1" ht="12.75" customHeight="1" x14ac:dyDescent="0.2">
      <c r="B16" s="23"/>
      <c r="C16" s="39"/>
      <c r="D16" s="16"/>
      <c r="E16" s="16"/>
      <c r="F16" s="22"/>
      <c r="H16" s="2"/>
    </row>
    <row r="17" spans="2:8" s="1" customFormat="1" ht="12.75" customHeight="1" x14ac:dyDescent="0.2">
      <c r="B17" s="24">
        <v>1000</v>
      </c>
      <c r="C17" s="38" t="s">
        <v>7</v>
      </c>
      <c r="D17" s="13">
        <f>SUM(D19,D22,D26,D30,D38,D46,D51)</f>
        <v>748145369</v>
      </c>
      <c r="E17" s="13">
        <f>SUM(E19,E22,E26,E30,E38,E46,E51)</f>
        <v>716600335</v>
      </c>
      <c r="F17" s="22">
        <f>SUM(F19,F22,F26,F30,F38,F46,F51)</f>
        <v>667842830</v>
      </c>
    </row>
    <row r="18" spans="2:8" ht="12.75" customHeight="1" x14ac:dyDescent="0.2">
      <c r="B18" s="25"/>
      <c r="C18" s="39"/>
      <c r="D18" s="16"/>
      <c r="E18" s="16"/>
      <c r="F18" s="26"/>
      <c r="H18" s="1"/>
    </row>
    <row r="19" spans="2:8" s="1" customFormat="1" ht="12.75" customHeight="1" x14ac:dyDescent="0.2">
      <c r="B19" s="24">
        <v>1100</v>
      </c>
      <c r="C19" s="38" t="s">
        <v>8</v>
      </c>
      <c r="D19" s="13">
        <f>+D20</f>
        <v>201412208</v>
      </c>
      <c r="E19" s="13">
        <f t="shared" ref="E19:F19" si="0">+E20</f>
        <v>193325551</v>
      </c>
      <c r="F19" s="22">
        <f t="shared" si="0"/>
        <v>192071291</v>
      </c>
    </row>
    <row r="20" spans="2:8" s="3" customFormat="1" ht="12.75" customHeight="1" x14ac:dyDescent="0.2">
      <c r="B20" s="25">
        <v>11301</v>
      </c>
      <c r="C20" s="39" t="s">
        <v>9</v>
      </c>
      <c r="D20" s="16">
        <v>201412208</v>
      </c>
      <c r="E20" s="16">
        <v>193325551</v>
      </c>
      <c r="F20" s="26">
        <v>192071291</v>
      </c>
      <c r="H20" s="2"/>
    </row>
    <row r="21" spans="2:8" ht="12.75" customHeight="1" x14ac:dyDescent="0.2">
      <c r="B21" s="25"/>
      <c r="C21" s="39"/>
      <c r="D21" s="16"/>
      <c r="E21" s="16"/>
      <c r="F21" s="26"/>
      <c r="H21" s="1"/>
    </row>
    <row r="22" spans="2:8" s="1" customFormat="1" ht="12.75" customHeight="1" x14ac:dyDescent="0.2">
      <c r="B22" s="24">
        <v>1200</v>
      </c>
      <c r="C22" s="38" t="s">
        <v>10</v>
      </c>
      <c r="D22" s="13">
        <f>SUM(D23:D24)</f>
        <v>19914182</v>
      </c>
      <c r="E22" s="13">
        <f t="shared" ref="E22:F22" si="1">SUM(E23:E24)</f>
        <v>19384014</v>
      </c>
      <c r="F22" s="22">
        <f t="shared" si="1"/>
        <v>16880284</v>
      </c>
      <c r="H22" s="3"/>
    </row>
    <row r="23" spans="2:8" ht="12.75" customHeight="1" x14ac:dyDescent="0.2">
      <c r="B23" s="25">
        <v>12201</v>
      </c>
      <c r="C23" s="39" t="s">
        <v>11</v>
      </c>
      <c r="D23" s="16">
        <v>19914182</v>
      </c>
      <c r="E23" s="16">
        <v>17922764</v>
      </c>
      <c r="F23" s="26">
        <v>15448784</v>
      </c>
    </row>
    <row r="24" spans="2:8" s="4" customFormat="1" ht="12.75" customHeight="1" x14ac:dyDescent="0.2">
      <c r="B24" s="25">
        <v>12301</v>
      </c>
      <c r="C24" s="39" t="s">
        <v>12</v>
      </c>
      <c r="D24" s="16">
        <v>0</v>
      </c>
      <c r="E24" s="16">
        <v>1461250</v>
      </c>
      <c r="F24" s="26">
        <v>1431500</v>
      </c>
      <c r="H24" s="1"/>
    </row>
    <row r="25" spans="2:8" s="5" customFormat="1" ht="12.75" customHeight="1" x14ac:dyDescent="0.2">
      <c r="B25" s="25"/>
      <c r="C25" s="39"/>
      <c r="D25" s="16"/>
      <c r="E25" s="16"/>
      <c r="F25" s="26"/>
      <c r="H25" s="2"/>
    </row>
    <row r="26" spans="2:8" s="1" customFormat="1" ht="12.75" customHeight="1" x14ac:dyDescent="0.2">
      <c r="B26" s="24">
        <v>1300</v>
      </c>
      <c r="C26" s="38" t="s">
        <v>13</v>
      </c>
      <c r="D26" s="13">
        <f>SUM(D27:D28)</f>
        <v>29098449</v>
      </c>
      <c r="E26" s="13">
        <f t="shared" ref="E26:F26" si="2">SUM(E27:E28)</f>
        <v>57116680</v>
      </c>
      <c r="F26" s="22">
        <f t="shared" si="2"/>
        <v>53587356</v>
      </c>
      <c r="H26" s="4"/>
    </row>
    <row r="27" spans="2:8" s="3" customFormat="1" ht="12.75" customHeight="1" x14ac:dyDescent="0.2">
      <c r="B27" s="25">
        <v>13201</v>
      </c>
      <c r="C27" s="39" t="s">
        <v>14</v>
      </c>
      <c r="D27" s="16">
        <v>5819690</v>
      </c>
      <c r="E27" s="16">
        <v>10709953</v>
      </c>
      <c r="F27" s="26">
        <v>9871941</v>
      </c>
      <c r="H27" s="5"/>
    </row>
    <row r="28" spans="2:8" s="3" customFormat="1" ht="12.75" customHeight="1" x14ac:dyDescent="0.2">
      <c r="B28" s="25">
        <v>13202</v>
      </c>
      <c r="C28" s="39" t="s">
        <v>15</v>
      </c>
      <c r="D28" s="16">
        <v>23278759</v>
      </c>
      <c r="E28" s="16">
        <v>46406727</v>
      </c>
      <c r="F28" s="26">
        <v>43715415</v>
      </c>
      <c r="H28" s="1"/>
    </row>
    <row r="29" spans="2:8" ht="12.75" customHeight="1" x14ac:dyDescent="0.2">
      <c r="B29" s="25"/>
      <c r="C29" s="39"/>
      <c r="D29" s="16"/>
      <c r="E29" s="16"/>
      <c r="F29" s="26"/>
      <c r="H29" s="3"/>
    </row>
    <row r="30" spans="2:8" s="1" customFormat="1" ht="12.75" customHeight="1" x14ac:dyDescent="0.2">
      <c r="B30" s="24">
        <v>1400</v>
      </c>
      <c r="C30" s="38" t="s">
        <v>16</v>
      </c>
      <c r="D30" s="13">
        <f>SUM(D31:D36)</f>
        <v>94814303</v>
      </c>
      <c r="E30" s="13">
        <f t="shared" ref="E30:F30" si="3">SUM(E31:E36)</f>
        <v>88140987</v>
      </c>
      <c r="F30" s="22">
        <f t="shared" si="3"/>
        <v>85315619</v>
      </c>
      <c r="H30" s="3"/>
    </row>
    <row r="31" spans="2:8" ht="12.75" customHeight="1" x14ac:dyDescent="0.2">
      <c r="B31" s="25">
        <v>14103</v>
      </c>
      <c r="C31" s="39" t="s">
        <v>17</v>
      </c>
      <c r="D31" s="16">
        <v>48654588</v>
      </c>
      <c r="E31" s="16">
        <v>40930170</v>
      </c>
      <c r="F31" s="26">
        <v>39994817</v>
      </c>
    </row>
    <row r="32" spans="2:8" s="4" customFormat="1" ht="12.75" customHeight="1" x14ac:dyDescent="0.2">
      <c r="B32" s="25">
        <v>14202</v>
      </c>
      <c r="C32" s="39" t="s">
        <v>18</v>
      </c>
      <c r="D32" s="16">
        <v>21744015</v>
      </c>
      <c r="E32" s="16">
        <v>19991310</v>
      </c>
      <c r="F32" s="26">
        <v>18991310</v>
      </c>
      <c r="H32" s="1"/>
    </row>
    <row r="33" spans="1:9" s="3" customFormat="1" ht="12.75" customHeight="1" x14ac:dyDescent="0.2">
      <c r="B33" s="25">
        <v>14301</v>
      </c>
      <c r="C33" s="39" t="s">
        <v>19</v>
      </c>
      <c r="D33" s="16">
        <v>8697612</v>
      </c>
      <c r="E33" s="16">
        <v>8403569</v>
      </c>
      <c r="F33" s="26">
        <v>7596522</v>
      </c>
      <c r="H33" s="2"/>
    </row>
    <row r="34" spans="1:9" s="4" customFormat="1" ht="12.75" customHeight="1" x14ac:dyDescent="0.2">
      <c r="B34" s="25">
        <v>14401</v>
      </c>
      <c r="C34" s="39" t="s">
        <v>20</v>
      </c>
      <c r="D34" s="16">
        <v>4989259</v>
      </c>
      <c r="E34" s="16">
        <v>4690403</v>
      </c>
      <c r="F34" s="26">
        <v>4640409</v>
      </c>
    </row>
    <row r="35" spans="1:9" s="4" customFormat="1" ht="12.75" customHeight="1" x14ac:dyDescent="0.2">
      <c r="B35" s="25">
        <v>14403</v>
      </c>
      <c r="C35" s="39" t="s">
        <v>21</v>
      </c>
      <c r="D35" s="16">
        <v>10728829</v>
      </c>
      <c r="E35" s="16">
        <v>11925303</v>
      </c>
      <c r="F35" s="26">
        <v>11892337</v>
      </c>
      <c r="H35" s="3"/>
    </row>
    <row r="36" spans="1:9" ht="12.75" customHeight="1" x14ac:dyDescent="0.2">
      <c r="B36" s="25">
        <v>14406</v>
      </c>
      <c r="C36" s="39" t="s">
        <v>22</v>
      </c>
      <c r="D36" s="16">
        <v>0</v>
      </c>
      <c r="E36" s="16">
        <v>2200232</v>
      </c>
      <c r="F36" s="26">
        <v>2200224</v>
      </c>
      <c r="H36" s="4"/>
    </row>
    <row r="37" spans="1:9" ht="12.75" customHeight="1" x14ac:dyDescent="0.2">
      <c r="A37" s="1"/>
      <c r="B37" s="25"/>
      <c r="C37" s="39"/>
      <c r="D37" s="16"/>
      <c r="E37" s="16"/>
      <c r="F37" s="26"/>
      <c r="H37" s="4"/>
    </row>
    <row r="38" spans="1:9" s="1" customFormat="1" ht="12.75" customHeight="1" x14ac:dyDescent="0.2">
      <c r="B38" s="24">
        <v>1500</v>
      </c>
      <c r="C38" s="38" t="s">
        <v>23</v>
      </c>
      <c r="D38" s="13">
        <f>SUM(D39:D44)</f>
        <v>333311983</v>
      </c>
      <c r="E38" s="13">
        <f t="shared" ref="E38:F38" si="4">SUM(E39:E44)</f>
        <v>325633103</v>
      </c>
      <c r="F38" s="22">
        <f t="shared" si="4"/>
        <v>295402796</v>
      </c>
      <c r="H38" s="2"/>
    </row>
    <row r="39" spans="1:9" s="3" customFormat="1" ht="12.75" customHeight="1" x14ac:dyDescent="0.2">
      <c r="B39" s="25">
        <v>15101</v>
      </c>
      <c r="C39" s="39" t="s">
        <v>24</v>
      </c>
      <c r="D39" s="16">
        <v>53867135</v>
      </c>
      <c r="E39" s="16">
        <v>46018734</v>
      </c>
      <c r="F39" s="26">
        <v>44019963</v>
      </c>
      <c r="H39" s="2"/>
    </row>
    <row r="40" spans="1:9" s="3" customFormat="1" ht="12.75" customHeight="1" x14ac:dyDescent="0.2">
      <c r="B40" s="25">
        <v>15202</v>
      </c>
      <c r="C40" s="39" t="s">
        <v>25</v>
      </c>
      <c r="D40" s="16">
        <v>31116262</v>
      </c>
      <c r="E40" s="16">
        <v>68716262</v>
      </c>
      <c r="F40" s="26">
        <v>42025964</v>
      </c>
      <c r="H40" s="1"/>
    </row>
    <row r="41" spans="1:9" s="3" customFormat="1" ht="12.75" customHeight="1" x14ac:dyDescent="0.2">
      <c r="B41" s="25">
        <v>15401</v>
      </c>
      <c r="C41" s="39" t="s">
        <v>26</v>
      </c>
      <c r="D41" s="16">
        <v>21231601</v>
      </c>
      <c r="E41" s="16">
        <v>11083492</v>
      </c>
      <c r="F41" s="26">
        <v>9681271</v>
      </c>
    </row>
    <row r="42" spans="1:9" s="4" customFormat="1" ht="12.75" customHeight="1" x14ac:dyDescent="0.2">
      <c r="B42" s="25">
        <v>15402</v>
      </c>
      <c r="C42" s="39" t="s">
        <v>27</v>
      </c>
      <c r="D42" s="16">
        <v>219178558</v>
      </c>
      <c r="E42" s="16">
        <v>199262539</v>
      </c>
      <c r="F42" s="26">
        <v>199177808</v>
      </c>
      <c r="H42" s="3"/>
    </row>
    <row r="43" spans="1:9" s="3" customFormat="1" ht="12.75" customHeight="1" x14ac:dyDescent="0.2">
      <c r="B43" s="25">
        <v>15501</v>
      </c>
      <c r="C43" s="39" t="s">
        <v>28</v>
      </c>
      <c r="D43" s="16">
        <v>5228925</v>
      </c>
      <c r="E43" s="16">
        <v>502076</v>
      </c>
      <c r="F43" s="26">
        <v>467214</v>
      </c>
      <c r="H43" s="4"/>
    </row>
    <row r="44" spans="1:9" s="3" customFormat="1" ht="12.75" customHeight="1" x14ac:dyDescent="0.2">
      <c r="B44" s="25">
        <v>15901</v>
      </c>
      <c r="C44" s="39" t="s">
        <v>29</v>
      </c>
      <c r="D44" s="16">
        <v>2689502</v>
      </c>
      <c r="E44" s="16">
        <v>50000</v>
      </c>
      <c r="F44" s="26">
        <v>30576</v>
      </c>
    </row>
    <row r="45" spans="1:9" s="1" customFormat="1" ht="12.75" customHeight="1" x14ac:dyDescent="0.2">
      <c r="B45" s="25"/>
      <c r="C45" s="39"/>
      <c r="D45" s="13"/>
      <c r="E45" s="13"/>
      <c r="F45" s="22"/>
      <c r="H45" s="3"/>
    </row>
    <row r="46" spans="1:9" s="3" customFormat="1" ht="12.75" customHeight="1" x14ac:dyDescent="0.2">
      <c r="B46" s="24">
        <v>1600</v>
      </c>
      <c r="C46" s="38" t="s">
        <v>30</v>
      </c>
      <c r="D46" s="13">
        <f>SUM(D47:D49)</f>
        <v>69594244</v>
      </c>
      <c r="E46" s="13">
        <f>SUM(E47:E49)</f>
        <v>0</v>
      </c>
      <c r="F46" s="22">
        <f>SUM(F47:F49)</f>
        <v>0</v>
      </c>
      <c r="H46" s="1"/>
      <c r="I46" s="2"/>
    </row>
    <row r="47" spans="1:9" ht="12.75" customHeight="1" x14ac:dyDescent="0.2">
      <c r="B47" s="25">
        <v>16101</v>
      </c>
      <c r="C47" s="39" t="s">
        <v>31</v>
      </c>
      <c r="D47" s="16">
        <v>34247548</v>
      </c>
      <c r="E47" s="16">
        <v>0</v>
      </c>
      <c r="F47" s="26">
        <v>0</v>
      </c>
      <c r="H47" s="3"/>
    </row>
    <row r="48" spans="1:9" ht="12.75" customHeight="1" x14ac:dyDescent="0.2">
      <c r="B48" s="25">
        <v>16102</v>
      </c>
      <c r="C48" s="39" t="s">
        <v>32</v>
      </c>
      <c r="D48" s="16">
        <v>35000000</v>
      </c>
      <c r="E48" s="16">
        <v>0</v>
      </c>
      <c r="F48" s="26">
        <v>0</v>
      </c>
    </row>
    <row r="49" spans="1:9" ht="12.75" customHeight="1" x14ac:dyDescent="0.2">
      <c r="B49" s="25">
        <v>16106</v>
      </c>
      <c r="C49" s="39" t="s">
        <v>33</v>
      </c>
      <c r="D49" s="16">
        <v>346696</v>
      </c>
      <c r="E49" s="16">
        <v>0</v>
      </c>
      <c r="F49" s="26">
        <v>0</v>
      </c>
    </row>
    <row r="50" spans="1:9" s="3" customFormat="1" ht="12.75" customHeight="1" x14ac:dyDescent="0.2">
      <c r="B50" s="25"/>
      <c r="C50" s="39"/>
      <c r="D50" s="16"/>
      <c r="E50" s="16"/>
      <c r="F50" s="26"/>
      <c r="H50" s="2"/>
    </row>
    <row r="51" spans="1:9" s="6" customFormat="1" ht="12.75" customHeight="1" x14ac:dyDescent="0.2">
      <c r="B51" s="24">
        <v>1700</v>
      </c>
      <c r="C51" s="38" t="s">
        <v>34</v>
      </c>
      <c r="D51" s="13">
        <f>+D52</f>
        <v>0</v>
      </c>
      <c r="E51" s="13">
        <f t="shared" ref="E51:F51" si="5">+E52</f>
        <v>33000000</v>
      </c>
      <c r="F51" s="22">
        <f t="shared" si="5"/>
        <v>24585484</v>
      </c>
      <c r="H51" s="2"/>
    </row>
    <row r="52" spans="1:9" s="6" customFormat="1" ht="12.75" customHeight="1" x14ac:dyDescent="0.2">
      <c r="B52" s="25">
        <v>17101</v>
      </c>
      <c r="C52" s="39" t="s">
        <v>35</v>
      </c>
      <c r="D52" s="16">
        <v>0</v>
      </c>
      <c r="E52" s="16">
        <v>33000000</v>
      </c>
      <c r="F52" s="26">
        <v>24585484</v>
      </c>
      <c r="H52" s="3"/>
    </row>
    <row r="53" spans="1:9" s="6" customFormat="1" ht="12.75" customHeight="1" x14ac:dyDescent="0.2">
      <c r="B53" s="25"/>
      <c r="C53" s="39"/>
      <c r="D53" s="16"/>
      <c r="E53" s="16"/>
      <c r="F53" s="26"/>
    </row>
    <row r="54" spans="1:9" ht="12.75" customHeight="1" x14ac:dyDescent="0.2">
      <c r="A54" s="1"/>
      <c r="B54" s="24">
        <v>2000</v>
      </c>
      <c r="C54" s="38" t="s">
        <v>36</v>
      </c>
      <c r="D54" s="13">
        <f>+D56+D62+D67+D70+D73+D76+D79</f>
        <v>9316742</v>
      </c>
      <c r="E54" s="13">
        <f t="shared" ref="E54:F54" si="6">+E56+E62+E67+E70+E73+E76+E79</f>
        <v>12506947</v>
      </c>
      <c r="F54" s="22">
        <f t="shared" si="6"/>
        <v>10736409</v>
      </c>
      <c r="H54" s="6"/>
      <c r="I54" s="3"/>
    </row>
    <row r="55" spans="1:9" s="3" customFormat="1" ht="12.75" customHeight="1" x14ac:dyDescent="0.2">
      <c r="A55" s="2"/>
      <c r="B55" s="25"/>
      <c r="C55" s="39"/>
      <c r="D55" s="16"/>
      <c r="E55" s="16"/>
      <c r="F55" s="26"/>
      <c r="H55" s="6"/>
    </row>
    <row r="56" spans="1:9" s="3" customFormat="1" ht="12.75" customHeight="1" x14ac:dyDescent="0.2">
      <c r="A56" s="1"/>
      <c r="B56" s="24">
        <v>2100</v>
      </c>
      <c r="C56" s="38" t="s">
        <v>37</v>
      </c>
      <c r="D56" s="13">
        <f>SUM(D57:D60)</f>
        <v>4361742</v>
      </c>
      <c r="E56" s="13">
        <f t="shared" ref="E56:F56" si="7">SUM(E57:E60)</f>
        <v>4026947</v>
      </c>
      <c r="F56" s="22">
        <f t="shared" si="7"/>
        <v>3139741</v>
      </c>
      <c r="I56" s="4"/>
    </row>
    <row r="57" spans="1:9" s="4" customFormat="1" ht="12.75" customHeight="1" x14ac:dyDescent="0.2">
      <c r="A57" s="3"/>
      <c r="B57" s="25">
        <v>21101</v>
      </c>
      <c r="C57" s="39" t="s">
        <v>38</v>
      </c>
      <c r="D57" s="16">
        <v>4013500</v>
      </c>
      <c r="E57" s="16">
        <v>3553705</v>
      </c>
      <c r="F57" s="26">
        <v>2817958</v>
      </c>
      <c r="H57" s="3"/>
    </row>
    <row r="58" spans="1:9" ht="12.75" customHeight="1" x14ac:dyDescent="0.2">
      <c r="B58" s="25">
        <v>21401</v>
      </c>
      <c r="C58" s="39" t="s">
        <v>39</v>
      </c>
      <c r="D58" s="16">
        <v>300000</v>
      </c>
      <c r="E58" s="16">
        <v>300000</v>
      </c>
      <c r="F58" s="26">
        <v>154163</v>
      </c>
      <c r="H58" s="4"/>
    </row>
    <row r="59" spans="1:9" ht="12.75" customHeight="1" x14ac:dyDescent="0.2">
      <c r="B59" s="25">
        <v>21501</v>
      </c>
      <c r="C59" s="39" t="s">
        <v>40</v>
      </c>
      <c r="D59" s="16">
        <v>48242</v>
      </c>
      <c r="E59" s="16">
        <v>158242</v>
      </c>
      <c r="F59" s="26">
        <v>154138</v>
      </c>
    </row>
    <row r="60" spans="1:9" s="3" customFormat="1" ht="12.75" customHeight="1" x14ac:dyDescent="0.2">
      <c r="B60" s="25">
        <v>21601</v>
      </c>
      <c r="C60" s="39" t="s">
        <v>41</v>
      </c>
      <c r="D60" s="16">
        <v>0</v>
      </c>
      <c r="E60" s="16">
        <v>15000</v>
      </c>
      <c r="F60" s="26">
        <v>13482</v>
      </c>
      <c r="H60" s="2"/>
    </row>
    <row r="61" spans="1:9" s="3" customFormat="1" ht="12.75" customHeight="1" x14ac:dyDescent="0.2">
      <c r="A61" s="2"/>
      <c r="B61" s="25"/>
      <c r="C61" s="39"/>
      <c r="D61" s="16"/>
      <c r="E61" s="16"/>
      <c r="F61" s="26"/>
      <c r="H61" s="2"/>
    </row>
    <row r="62" spans="1:9" ht="12.75" customHeight="1" x14ac:dyDescent="0.2">
      <c r="A62" s="1"/>
      <c r="B62" s="24">
        <v>2200</v>
      </c>
      <c r="C62" s="38" t="s">
        <v>42</v>
      </c>
      <c r="D62" s="13">
        <f>SUM(D63:D65)</f>
        <v>1257000</v>
      </c>
      <c r="E62" s="13">
        <f t="shared" ref="E62:F62" si="8">SUM(E63:E65)</f>
        <v>2782024</v>
      </c>
      <c r="F62" s="22">
        <f t="shared" si="8"/>
        <v>2761256</v>
      </c>
      <c r="H62" s="3"/>
      <c r="I62" s="4"/>
    </row>
    <row r="63" spans="1:9" s="4" customFormat="1" ht="12.75" customHeight="1" x14ac:dyDescent="0.2">
      <c r="A63" s="3"/>
      <c r="B63" s="25">
        <v>22104</v>
      </c>
      <c r="C63" s="39" t="s">
        <v>43</v>
      </c>
      <c r="D63" s="16">
        <v>1257000</v>
      </c>
      <c r="E63" s="16">
        <v>2767000</v>
      </c>
      <c r="F63" s="26">
        <v>2761256</v>
      </c>
      <c r="H63" s="2"/>
      <c r="I63" s="2"/>
    </row>
    <row r="64" spans="1:9" ht="12.75" customHeight="1" x14ac:dyDescent="0.2">
      <c r="B64" s="25">
        <v>22106</v>
      </c>
      <c r="C64" s="39" t="s">
        <v>44</v>
      </c>
      <c r="D64" s="16">
        <v>0</v>
      </c>
      <c r="E64" s="16">
        <v>15000</v>
      </c>
      <c r="F64" s="26">
        <v>0</v>
      </c>
      <c r="H64" s="4"/>
      <c r="I64" s="3"/>
    </row>
    <row r="65" spans="1:10" s="3" customFormat="1" ht="12.75" customHeight="1" x14ac:dyDescent="0.2">
      <c r="A65" s="2"/>
      <c r="B65" s="25">
        <v>22301</v>
      </c>
      <c r="C65" s="39" t="s">
        <v>45</v>
      </c>
      <c r="D65" s="16">
        <v>0</v>
      </c>
      <c r="E65" s="16">
        <v>24</v>
      </c>
      <c r="F65" s="26">
        <v>0</v>
      </c>
      <c r="H65" s="2"/>
      <c r="I65" s="4"/>
    </row>
    <row r="66" spans="1:10" s="4" customFormat="1" ht="12.75" customHeight="1" x14ac:dyDescent="0.2">
      <c r="A66" s="3"/>
      <c r="B66" s="25"/>
      <c r="C66" s="39"/>
      <c r="D66" s="16"/>
      <c r="E66" s="16"/>
      <c r="F66" s="26"/>
      <c r="H66" s="2"/>
    </row>
    <row r="67" spans="1:10" ht="12.75" customHeight="1" x14ac:dyDescent="0.2">
      <c r="A67" s="1"/>
      <c r="B67" s="24">
        <v>2400</v>
      </c>
      <c r="C67" s="38" t="s">
        <v>46</v>
      </c>
      <c r="D67" s="13">
        <f>+D68</f>
        <v>0</v>
      </c>
      <c r="E67" s="13">
        <f t="shared" ref="E67:F67" si="9">+E68</f>
        <v>10000</v>
      </c>
      <c r="F67" s="22">
        <f t="shared" si="9"/>
        <v>8055</v>
      </c>
      <c r="H67" s="4"/>
      <c r="I67" s="3"/>
    </row>
    <row r="68" spans="1:10" s="3" customFormat="1" ht="12.75" customHeight="1" x14ac:dyDescent="0.2">
      <c r="B68" s="25">
        <v>24601</v>
      </c>
      <c r="C68" s="39" t="s">
        <v>47</v>
      </c>
      <c r="D68" s="16">
        <v>0</v>
      </c>
      <c r="E68" s="16">
        <v>10000</v>
      </c>
      <c r="F68" s="26">
        <v>8055</v>
      </c>
      <c r="H68" s="4"/>
    </row>
    <row r="69" spans="1:10" s="3" customFormat="1" ht="12.75" customHeight="1" x14ac:dyDescent="0.2">
      <c r="A69" s="2"/>
      <c r="B69" s="25"/>
      <c r="C69" s="39"/>
      <c r="D69" s="16"/>
      <c r="E69" s="16"/>
      <c r="F69" s="26"/>
    </row>
    <row r="70" spans="1:10" ht="12.75" customHeight="1" x14ac:dyDescent="0.2">
      <c r="A70" s="1"/>
      <c r="B70" s="24">
        <v>2500</v>
      </c>
      <c r="C70" s="38" t="s">
        <v>48</v>
      </c>
      <c r="D70" s="13">
        <f>+D71</f>
        <v>183000</v>
      </c>
      <c r="E70" s="13">
        <f t="shared" ref="E70:F70" si="10">+E71</f>
        <v>183000</v>
      </c>
      <c r="F70" s="22">
        <f t="shared" si="10"/>
        <v>19493</v>
      </c>
    </row>
    <row r="71" spans="1:10" ht="12.75" customHeight="1" x14ac:dyDescent="0.2">
      <c r="B71" s="25">
        <v>25301</v>
      </c>
      <c r="C71" s="39" t="s">
        <v>49</v>
      </c>
      <c r="D71" s="16">
        <v>183000</v>
      </c>
      <c r="E71" s="16">
        <v>183000</v>
      </c>
      <c r="F71" s="26">
        <v>19493</v>
      </c>
      <c r="I71" s="4"/>
    </row>
    <row r="72" spans="1:10" s="4" customFormat="1" ht="12.75" customHeight="1" x14ac:dyDescent="0.2">
      <c r="A72" s="3"/>
      <c r="B72" s="25"/>
      <c r="C72" s="39"/>
      <c r="D72" s="16"/>
      <c r="E72" s="16"/>
      <c r="F72" s="26"/>
      <c r="H72" s="3"/>
    </row>
    <row r="73" spans="1:10" ht="12.75" customHeight="1" x14ac:dyDescent="0.2">
      <c r="A73" s="4"/>
      <c r="B73" s="24">
        <v>2600</v>
      </c>
      <c r="C73" s="38" t="s">
        <v>50</v>
      </c>
      <c r="D73" s="13">
        <f>+D74</f>
        <v>1100000</v>
      </c>
      <c r="E73" s="13">
        <f t="shared" ref="E73:F73" si="11">+E74</f>
        <v>1250000</v>
      </c>
      <c r="F73" s="22">
        <f t="shared" si="11"/>
        <v>983533</v>
      </c>
    </row>
    <row r="74" spans="1:10" s="3" customFormat="1" ht="12.75" customHeight="1" x14ac:dyDescent="0.2">
      <c r="A74" s="2"/>
      <c r="B74" s="25">
        <v>26103</v>
      </c>
      <c r="C74" s="39" t="s">
        <v>51</v>
      </c>
      <c r="D74" s="16">
        <v>1100000</v>
      </c>
      <c r="E74" s="16">
        <v>1250000</v>
      </c>
      <c r="F74" s="26">
        <v>983533</v>
      </c>
      <c r="H74" s="2"/>
    </row>
    <row r="75" spans="1:10" s="3" customFormat="1" ht="12.75" customHeight="1" x14ac:dyDescent="0.2">
      <c r="A75" s="2"/>
      <c r="B75" s="25"/>
      <c r="C75" s="39"/>
      <c r="D75" s="16"/>
      <c r="E75" s="16"/>
      <c r="F75" s="26"/>
      <c r="H75" s="4"/>
    </row>
    <row r="76" spans="1:10" s="3" customFormat="1" ht="12.75" customHeight="1" x14ac:dyDescent="0.2">
      <c r="B76" s="24">
        <v>2700</v>
      </c>
      <c r="C76" s="38" t="s">
        <v>52</v>
      </c>
      <c r="D76" s="13">
        <f t="shared" ref="D76:F76" si="12">+D77</f>
        <v>2415000</v>
      </c>
      <c r="E76" s="13">
        <f t="shared" si="12"/>
        <v>4254676</v>
      </c>
      <c r="F76" s="22">
        <f t="shared" si="12"/>
        <v>3824331</v>
      </c>
      <c r="H76" s="2"/>
    </row>
    <row r="77" spans="1:10" ht="12.75" customHeight="1" x14ac:dyDescent="0.2">
      <c r="A77" s="3"/>
      <c r="B77" s="25">
        <v>27101</v>
      </c>
      <c r="C77" s="39" t="s">
        <v>53</v>
      </c>
      <c r="D77" s="16">
        <v>2415000</v>
      </c>
      <c r="E77" s="16">
        <v>4254676</v>
      </c>
      <c r="F77" s="26">
        <v>3824331</v>
      </c>
      <c r="H77" s="3"/>
    </row>
    <row r="78" spans="1:10" s="4" customFormat="1" ht="12.75" customHeight="1" x14ac:dyDescent="0.2">
      <c r="A78" s="3"/>
      <c r="B78" s="25"/>
      <c r="C78" s="39"/>
      <c r="D78" s="16"/>
      <c r="E78" s="16"/>
      <c r="F78" s="26"/>
      <c r="H78" s="3"/>
    </row>
    <row r="79" spans="1:10" s="4" customFormat="1" ht="12.75" customHeight="1" x14ac:dyDescent="0.2">
      <c r="A79" s="3"/>
      <c r="B79" s="24">
        <v>2900</v>
      </c>
      <c r="C79" s="38" t="s">
        <v>54</v>
      </c>
      <c r="D79" s="13">
        <f>+D80</f>
        <v>0</v>
      </c>
      <c r="E79" s="13">
        <f t="shared" ref="E79:F79" si="13">+E80</f>
        <v>300</v>
      </c>
      <c r="F79" s="22">
        <f t="shared" si="13"/>
        <v>0</v>
      </c>
      <c r="H79" s="3"/>
    </row>
    <row r="80" spans="1:10" s="3" customFormat="1" ht="12.75" customHeight="1" x14ac:dyDescent="0.2">
      <c r="B80" s="25">
        <v>29101</v>
      </c>
      <c r="C80" s="39" t="s">
        <v>55</v>
      </c>
      <c r="D80" s="16">
        <v>0</v>
      </c>
      <c r="E80" s="16">
        <v>300</v>
      </c>
      <c r="F80" s="26">
        <v>0</v>
      </c>
      <c r="H80" s="2"/>
      <c r="I80" s="4"/>
      <c r="J80" s="4"/>
    </row>
    <row r="81" spans="1:10" s="3" customFormat="1" ht="12.75" customHeight="1" x14ac:dyDescent="0.2">
      <c r="B81" s="25"/>
      <c r="C81" s="39"/>
      <c r="D81" s="16"/>
      <c r="E81" s="16"/>
      <c r="F81" s="26"/>
      <c r="H81" s="4"/>
      <c r="I81" s="4"/>
      <c r="J81" s="4"/>
    </row>
    <row r="82" spans="1:10" s="4" customFormat="1" ht="12.75" customHeight="1" x14ac:dyDescent="0.2">
      <c r="A82" s="1"/>
      <c r="B82" s="24">
        <v>3000</v>
      </c>
      <c r="C82" s="38" t="s">
        <v>56</v>
      </c>
      <c r="D82" s="13">
        <f>+D84+D95+D104+D116+D121+D130+D135+D141+D144</f>
        <v>841409127</v>
      </c>
      <c r="E82" s="13">
        <f>+E84+E95+E104+E116+E121+E130+E135+E141+E144</f>
        <v>838218922</v>
      </c>
      <c r="F82" s="22">
        <f>+F84+F95+F104+F116+F121+F130+F135+F141+F144</f>
        <v>588083958</v>
      </c>
      <c r="I82" s="3"/>
      <c r="J82" s="3"/>
    </row>
    <row r="83" spans="1:10" s="3" customFormat="1" ht="12.75" customHeight="1" x14ac:dyDescent="0.2">
      <c r="A83" s="2"/>
      <c r="B83" s="25"/>
      <c r="C83" s="39"/>
      <c r="D83" s="16"/>
      <c r="E83" s="16"/>
      <c r="F83" s="26"/>
      <c r="H83" s="4"/>
    </row>
    <row r="84" spans="1:10" s="3" customFormat="1" ht="12.75" customHeight="1" x14ac:dyDescent="0.2">
      <c r="A84" s="1"/>
      <c r="B84" s="24">
        <v>3100</v>
      </c>
      <c r="C84" s="38" t="s">
        <v>57</v>
      </c>
      <c r="D84" s="13">
        <f>SUM(D85:D93)</f>
        <v>116997168</v>
      </c>
      <c r="E84" s="13">
        <f t="shared" ref="E84:F84" si="14">SUM(E85:E93)</f>
        <v>113447168</v>
      </c>
      <c r="F84" s="22">
        <f t="shared" si="14"/>
        <v>87652673</v>
      </c>
      <c r="H84" s="4"/>
      <c r="I84" s="4"/>
      <c r="J84" s="4"/>
    </row>
    <row r="85" spans="1:10" s="3" customFormat="1" ht="12.75" customHeight="1" x14ac:dyDescent="0.2">
      <c r="B85" s="25">
        <v>31101</v>
      </c>
      <c r="C85" s="39" t="s">
        <v>58</v>
      </c>
      <c r="D85" s="16">
        <v>11743050</v>
      </c>
      <c r="E85" s="16">
        <v>10743050</v>
      </c>
      <c r="F85" s="26">
        <v>9882792</v>
      </c>
    </row>
    <row r="86" spans="1:10" s="6" customFormat="1" ht="12.75" customHeight="1" x14ac:dyDescent="0.2">
      <c r="A86" s="4"/>
      <c r="B86" s="25">
        <v>31301</v>
      </c>
      <c r="C86" s="39" t="s">
        <v>59</v>
      </c>
      <c r="D86" s="16">
        <v>1055964</v>
      </c>
      <c r="E86" s="16">
        <v>1155964</v>
      </c>
      <c r="F86" s="26">
        <v>1139680</v>
      </c>
      <c r="H86" s="3"/>
      <c r="I86" s="3"/>
      <c r="J86" s="3"/>
    </row>
    <row r="87" spans="1:10" s="4" customFormat="1" ht="12.75" customHeight="1" x14ac:dyDescent="0.2">
      <c r="B87" s="25">
        <v>31401</v>
      </c>
      <c r="C87" s="39" t="s">
        <v>60</v>
      </c>
      <c r="D87" s="16">
        <v>7000000</v>
      </c>
      <c r="E87" s="16">
        <v>4250000</v>
      </c>
      <c r="F87" s="26">
        <v>3775531</v>
      </c>
      <c r="H87" s="3"/>
      <c r="I87" s="3"/>
      <c r="J87" s="3"/>
    </row>
    <row r="88" spans="1:10" ht="12.75" customHeight="1" x14ac:dyDescent="0.2">
      <c r="A88" s="4"/>
      <c r="B88" s="25">
        <v>31501</v>
      </c>
      <c r="C88" s="39" t="s">
        <v>61</v>
      </c>
      <c r="D88" s="16">
        <v>1030000</v>
      </c>
      <c r="E88" s="16">
        <v>1030000</v>
      </c>
      <c r="F88" s="26">
        <v>431106</v>
      </c>
      <c r="H88" s="3"/>
      <c r="I88" s="6"/>
      <c r="J88" s="6"/>
    </row>
    <row r="89" spans="1:10" s="4" customFormat="1" ht="12.75" customHeight="1" x14ac:dyDescent="0.2">
      <c r="B89" s="25">
        <v>31602</v>
      </c>
      <c r="C89" s="39" t="s">
        <v>62</v>
      </c>
      <c r="D89" s="16">
        <v>91146778</v>
      </c>
      <c r="E89" s="16">
        <v>91146778</v>
      </c>
      <c r="F89" s="26">
        <v>68628716</v>
      </c>
      <c r="H89" s="3"/>
    </row>
    <row r="90" spans="1:10" s="4" customFormat="1" ht="12.75" customHeight="1" x14ac:dyDescent="0.2">
      <c r="B90" s="25">
        <v>31603</v>
      </c>
      <c r="C90" s="39" t="s">
        <v>63</v>
      </c>
      <c r="D90" s="16">
        <v>288055</v>
      </c>
      <c r="E90" s="16">
        <v>288055</v>
      </c>
      <c r="F90" s="26">
        <v>0</v>
      </c>
      <c r="H90" s="3"/>
      <c r="I90" s="2"/>
      <c r="J90" s="2"/>
    </row>
    <row r="91" spans="1:10" s="3" customFormat="1" ht="12.75" customHeight="1" x14ac:dyDescent="0.2">
      <c r="B91" s="25">
        <v>31701</v>
      </c>
      <c r="C91" s="39" t="s">
        <v>64</v>
      </c>
      <c r="D91" s="16">
        <v>104756</v>
      </c>
      <c r="E91" s="16">
        <v>104756</v>
      </c>
      <c r="F91" s="26">
        <v>87073</v>
      </c>
      <c r="H91" s="6"/>
      <c r="I91" s="4"/>
      <c r="J91" s="4"/>
    </row>
    <row r="92" spans="1:10" s="4" customFormat="1" ht="12.75" customHeight="1" x14ac:dyDescent="0.2">
      <c r="A92" s="3"/>
      <c r="B92" s="25">
        <v>31801</v>
      </c>
      <c r="C92" s="39" t="s">
        <v>65</v>
      </c>
      <c r="D92" s="16">
        <v>2205390</v>
      </c>
      <c r="E92" s="16">
        <v>2205390</v>
      </c>
      <c r="F92" s="26">
        <v>1479133</v>
      </c>
    </row>
    <row r="93" spans="1:10" s="4" customFormat="1" ht="12.75" customHeight="1" x14ac:dyDescent="0.2">
      <c r="B93" s="25">
        <v>31902</v>
      </c>
      <c r="C93" s="39" t="s">
        <v>66</v>
      </c>
      <c r="D93" s="16">
        <v>2423175</v>
      </c>
      <c r="E93" s="16">
        <v>2523175</v>
      </c>
      <c r="F93" s="26">
        <v>2228642</v>
      </c>
      <c r="H93" s="2"/>
      <c r="I93" s="3"/>
      <c r="J93" s="3"/>
    </row>
    <row r="94" spans="1:10" ht="12.75" customHeight="1" x14ac:dyDescent="0.2">
      <c r="A94" s="4"/>
      <c r="B94" s="27"/>
      <c r="C94" s="40"/>
      <c r="D94" s="16"/>
      <c r="E94" s="16"/>
      <c r="F94" s="26"/>
      <c r="H94" s="4"/>
      <c r="I94" s="4"/>
      <c r="J94" s="4"/>
    </row>
    <row r="95" spans="1:10" s="3" customFormat="1" ht="12.75" customHeight="1" x14ac:dyDescent="0.2">
      <c r="A95" s="4"/>
      <c r="B95" s="24">
        <v>3200</v>
      </c>
      <c r="C95" s="38" t="s">
        <v>67</v>
      </c>
      <c r="D95" s="13">
        <f>SUM(D96:D102)</f>
        <v>116637057</v>
      </c>
      <c r="E95" s="13">
        <f t="shared" ref="E95:F95" si="15">SUM(E96:E102)</f>
        <v>132809057</v>
      </c>
      <c r="F95" s="22">
        <f t="shared" si="15"/>
        <v>111222005</v>
      </c>
      <c r="H95" s="4"/>
      <c r="I95" s="4"/>
      <c r="J95" s="4"/>
    </row>
    <row r="96" spans="1:10" ht="12.75" customHeight="1" x14ac:dyDescent="0.2">
      <c r="B96" s="25">
        <v>32201</v>
      </c>
      <c r="C96" s="39" t="s">
        <v>68</v>
      </c>
      <c r="D96" s="16">
        <v>13224545</v>
      </c>
      <c r="E96" s="16">
        <v>17224545</v>
      </c>
      <c r="F96" s="26">
        <v>17110808</v>
      </c>
      <c r="H96" s="3"/>
    </row>
    <row r="97" spans="1:10" s="4" customFormat="1" ht="12.75" customHeight="1" x14ac:dyDescent="0.2">
      <c r="B97" s="25">
        <v>32301</v>
      </c>
      <c r="C97" s="39" t="s">
        <v>69</v>
      </c>
      <c r="D97" s="16">
        <v>31896474</v>
      </c>
      <c r="E97" s="16">
        <v>31896474</v>
      </c>
      <c r="F97" s="26">
        <v>20892849</v>
      </c>
      <c r="I97" s="3"/>
      <c r="J97" s="3"/>
    </row>
    <row r="98" spans="1:10" s="4" customFormat="1" ht="12.75" customHeight="1" x14ac:dyDescent="0.2">
      <c r="B98" s="25">
        <v>32302</v>
      </c>
      <c r="C98" s="39" t="s">
        <v>70</v>
      </c>
      <c r="D98" s="16">
        <v>0</v>
      </c>
      <c r="E98" s="16">
        <v>12000</v>
      </c>
      <c r="F98" s="26">
        <v>10994</v>
      </c>
      <c r="I98" s="2"/>
      <c r="J98" s="2"/>
    </row>
    <row r="99" spans="1:10" s="4" customFormat="1" ht="12.75" customHeight="1" x14ac:dyDescent="0.2">
      <c r="A99" s="2"/>
      <c r="B99" s="25">
        <v>32503</v>
      </c>
      <c r="C99" s="39" t="s">
        <v>71</v>
      </c>
      <c r="D99" s="16">
        <v>18820000</v>
      </c>
      <c r="E99" s="16">
        <v>8820000</v>
      </c>
      <c r="F99" s="26">
        <v>6453379</v>
      </c>
      <c r="H99" s="3"/>
    </row>
    <row r="100" spans="1:10" s="4" customFormat="1" ht="12.75" customHeight="1" x14ac:dyDescent="0.2">
      <c r="B100" s="25">
        <v>32505</v>
      </c>
      <c r="C100" s="39" t="s">
        <v>72</v>
      </c>
      <c r="D100" s="16">
        <v>36960000</v>
      </c>
      <c r="E100" s="16">
        <v>39110000</v>
      </c>
      <c r="F100" s="26">
        <v>32005073</v>
      </c>
      <c r="H100" s="2"/>
    </row>
    <row r="101" spans="1:10" s="4" customFormat="1" ht="12.75" customHeight="1" x14ac:dyDescent="0.2">
      <c r="B101" s="25">
        <v>32601</v>
      </c>
      <c r="C101" s="39" t="s">
        <v>73</v>
      </c>
      <c r="D101" s="16">
        <v>0</v>
      </c>
      <c r="E101" s="16">
        <v>10000</v>
      </c>
      <c r="F101" s="26">
        <v>0</v>
      </c>
    </row>
    <row r="102" spans="1:10" s="4" customFormat="1" ht="12.75" customHeight="1" x14ac:dyDescent="0.2">
      <c r="A102" s="2"/>
      <c r="B102" s="25">
        <v>32701</v>
      </c>
      <c r="C102" s="39" t="s">
        <v>74</v>
      </c>
      <c r="D102" s="16">
        <v>15736038</v>
      </c>
      <c r="E102" s="16">
        <v>35736038</v>
      </c>
      <c r="F102" s="26">
        <v>34748902</v>
      </c>
    </row>
    <row r="103" spans="1:10" s="4" customFormat="1" ht="12.75" customHeight="1" x14ac:dyDescent="0.2">
      <c r="B103" s="27"/>
      <c r="C103" s="40"/>
      <c r="D103" s="16"/>
      <c r="E103" s="16"/>
      <c r="F103" s="26"/>
    </row>
    <row r="104" spans="1:10" s="4" customFormat="1" ht="12.75" customHeight="1" x14ac:dyDescent="0.2">
      <c r="B104" s="24">
        <v>3300</v>
      </c>
      <c r="C104" s="38" t="s">
        <v>75</v>
      </c>
      <c r="D104" s="13">
        <f>SUM(D105:D114)</f>
        <v>317322965</v>
      </c>
      <c r="E104" s="13">
        <f t="shared" ref="E104:F104" si="16">SUM(E105:E114)</f>
        <v>293800860</v>
      </c>
      <c r="F104" s="22">
        <f t="shared" si="16"/>
        <v>194749377</v>
      </c>
    </row>
    <row r="105" spans="1:10" s="4" customFormat="1" ht="12.75" customHeight="1" x14ac:dyDescent="0.2">
      <c r="B105" s="25">
        <v>33104</v>
      </c>
      <c r="C105" s="39" t="s">
        <v>76</v>
      </c>
      <c r="D105" s="16">
        <v>15710956</v>
      </c>
      <c r="E105" s="16">
        <v>30310956</v>
      </c>
      <c r="F105" s="26">
        <v>30271233</v>
      </c>
    </row>
    <row r="106" spans="1:10" s="4" customFormat="1" ht="12.75" customHeight="1" x14ac:dyDescent="0.2">
      <c r="B106" s="25">
        <v>33105</v>
      </c>
      <c r="C106" s="41" t="s">
        <v>77</v>
      </c>
      <c r="D106" s="16">
        <v>8265000</v>
      </c>
      <c r="E106" s="16">
        <v>4265000</v>
      </c>
      <c r="F106" s="26">
        <v>3456510</v>
      </c>
    </row>
    <row r="107" spans="1:10" s="4" customFormat="1" ht="12.75" customHeight="1" x14ac:dyDescent="0.2">
      <c r="B107" s="25">
        <v>33301</v>
      </c>
      <c r="C107" s="39" t="s">
        <v>78</v>
      </c>
      <c r="D107" s="16">
        <v>30046335</v>
      </c>
      <c r="E107" s="16">
        <v>29946335</v>
      </c>
      <c r="F107" s="26">
        <v>1686456</v>
      </c>
    </row>
    <row r="108" spans="1:10" s="4" customFormat="1" ht="12.75" customHeight="1" x14ac:dyDescent="0.2">
      <c r="A108" s="3"/>
      <c r="B108" s="25">
        <v>33303</v>
      </c>
      <c r="C108" s="39" t="s">
        <v>79</v>
      </c>
      <c r="D108" s="16">
        <v>0</v>
      </c>
      <c r="E108" s="16">
        <v>180000</v>
      </c>
      <c r="F108" s="26">
        <v>179300</v>
      </c>
    </row>
    <row r="109" spans="1:10" s="4" customFormat="1" ht="12.75" customHeight="1" x14ac:dyDescent="0.2">
      <c r="B109" s="25">
        <v>33401</v>
      </c>
      <c r="C109" s="39" t="s">
        <v>80</v>
      </c>
      <c r="D109" s="16">
        <v>8125899</v>
      </c>
      <c r="E109" s="16">
        <v>3125899</v>
      </c>
      <c r="F109" s="26">
        <v>680434</v>
      </c>
    </row>
    <row r="110" spans="1:10" s="4" customFormat="1" ht="12.75" customHeight="1" x14ac:dyDescent="0.2">
      <c r="B110" s="25">
        <v>33602</v>
      </c>
      <c r="C110" s="39" t="s">
        <v>81</v>
      </c>
      <c r="D110" s="16">
        <v>8516000</v>
      </c>
      <c r="E110" s="16">
        <v>8516000</v>
      </c>
      <c r="F110" s="26">
        <v>6766435</v>
      </c>
    </row>
    <row r="111" spans="1:10" s="4" customFormat="1" ht="12.75" customHeight="1" x14ac:dyDescent="0.2">
      <c r="B111" s="25">
        <v>33604</v>
      </c>
      <c r="C111" s="39" t="s">
        <v>82</v>
      </c>
      <c r="D111" s="16">
        <v>4579900</v>
      </c>
      <c r="E111" s="16">
        <v>1200000</v>
      </c>
      <c r="F111" s="26">
        <v>455420</v>
      </c>
    </row>
    <row r="112" spans="1:10" s="4" customFormat="1" ht="12.75" customHeight="1" x14ac:dyDescent="0.2">
      <c r="B112" s="25">
        <v>33605</v>
      </c>
      <c r="C112" s="39" t="s">
        <v>83</v>
      </c>
      <c r="D112" s="16">
        <v>750000</v>
      </c>
      <c r="E112" s="16">
        <v>750000</v>
      </c>
      <c r="F112" s="26">
        <v>359406</v>
      </c>
    </row>
    <row r="113" spans="1:10" s="4" customFormat="1" ht="12.75" customHeight="1" x14ac:dyDescent="0.2">
      <c r="B113" s="25">
        <v>33801</v>
      </c>
      <c r="C113" s="39" t="s">
        <v>84</v>
      </c>
      <c r="D113" s="16">
        <v>23190000</v>
      </c>
      <c r="E113" s="16">
        <v>23190000</v>
      </c>
      <c r="F113" s="26">
        <v>20964117</v>
      </c>
    </row>
    <row r="114" spans="1:10" s="4" customFormat="1" ht="12.75" customHeight="1" x14ac:dyDescent="0.2">
      <c r="B114" s="25">
        <v>33901</v>
      </c>
      <c r="C114" s="39" t="s">
        <v>85</v>
      </c>
      <c r="D114" s="16">
        <v>218138875</v>
      </c>
      <c r="E114" s="16">
        <v>192316670</v>
      </c>
      <c r="F114" s="26">
        <v>129930066</v>
      </c>
    </row>
    <row r="115" spans="1:10" s="4" customFormat="1" ht="12.75" customHeight="1" x14ac:dyDescent="0.2">
      <c r="A115" s="2"/>
      <c r="B115" s="25"/>
      <c r="C115" s="39"/>
      <c r="D115" s="16"/>
      <c r="E115" s="16"/>
      <c r="F115" s="26"/>
    </row>
    <row r="116" spans="1:10" s="4" customFormat="1" ht="12.75" customHeight="1" x14ac:dyDescent="0.2">
      <c r="A116" s="2"/>
      <c r="B116" s="24">
        <v>3400</v>
      </c>
      <c r="C116" s="38" t="s">
        <v>86</v>
      </c>
      <c r="D116" s="13">
        <f>SUM(D117:D119)</f>
        <v>21239800</v>
      </c>
      <c r="E116" s="13">
        <f t="shared" ref="E116:F116" si="17">SUM(E117:E119)</f>
        <v>24969800</v>
      </c>
      <c r="F116" s="22">
        <f t="shared" si="17"/>
        <v>23902895</v>
      </c>
    </row>
    <row r="117" spans="1:10" s="4" customFormat="1" ht="12.75" customHeight="1" x14ac:dyDescent="0.2">
      <c r="A117" s="3"/>
      <c r="B117" s="25">
        <v>34101</v>
      </c>
      <c r="C117" s="39" t="s">
        <v>87</v>
      </c>
      <c r="D117" s="16">
        <v>18954800</v>
      </c>
      <c r="E117" s="16">
        <v>22554800</v>
      </c>
      <c r="F117" s="26">
        <v>22525356</v>
      </c>
    </row>
    <row r="118" spans="1:10" s="4" customFormat="1" ht="12.75" customHeight="1" x14ac:dyDescent="0.2">
      <c r="B118" s="25">
        <v>34501</v>
      </c>
      <c r="C118" s="39" t="s">
        <v>88</v>
      </c>
      <c r="D118" s="16">
        <v>1950000</v>
      </c>
      <c r="E118" s="16">
        <v>1950000</v>
      </c>
      <c r="F118" s="26">
        <v>913016</v>
      </c>
    </row>
    <row r="119" spans="1:10" s="4" customFormat="1" ht="12.75" customHeight="1" x14ac:dyDescent="0.2">
      <c r="B119" s="25">
        <v>34701</v>
      </c>
      <c r="C119" s="39" t="s">
        <v>89</v>
      </c>
      <c r="D119" s="16">
        <v>335000</v>
      </c>
      <c r="E119" s="16">
        <v>465000</v>
      </c>
      <c r="F119" s="26">
        <v>464523</v>
      </c>
    </row>
    <row r="120" spans="1:10" s="4" customFormat="1" ht="12.75" customHeight="1" x14ac:dyDescent="0.2">
      <c r="A120" s="2"/>
      <c r="B120" s="25"/>
      <c r="C120" s="42"/>
      <c r="D120" s="16"/>
      <c r="E120" s="16"/>
      <c r="F120" s="26"/>
    </row>
    <row r="121" spans="1:10" s="4" customFormat="1" ht="12.75" customHeight="1" x14ac:dyDescent="0.2">
      <c r="A121" s="3"/>
      <c r="B121" s="24">
        <v>3500</v>
      </c>
      <c r="C121" s="38" t="s">
        <v>90</v>
      </c>
      <c r="D121" s="13">
        <f>SUM(D122:D128)</f>
        <v>37791200</v>
      </c>
      <c r="E121" s="13">
        <f t="shared" ref="E121:F121" si="18">SUM(E122:E128)</f>
        <v>38251200</v>
      </c>
      <c r="F121" s="22">
        <f t="shared" si="18"/>
        <v>30416395</v>
      </c>
    </row>
    <row r="122" spans="1:10" s="4" customFormat="1" ht="12.75" customHeight="1" x14ac:dyDescent="0.2">
      <c r="B122" s="25">
        <v>35101</v>
      </c>
      <c r="C122" s="39" t="s">
        <v>91</v>
      </c>
      <c r="D122" s="16">
        <v>19700000</v>
      </c>
      <c r="E122" s="16">
        <v>19700000</v>
      </c>
      <c r="F122" s="26">
        <v>17371795</v>
      </c>
    </row>
    <row r="123" spans="1:10" s="4" customFormat="1" ht="12.75" customHeight="1" x14ac:dyDescent="0.2">
      <c r="B123" s="28">
        <v>35201</v>
      </c>
      <c r="C123" s="41" t="s">
        <v>92</v>
      </c>
      <c r="D123" s="16">
        <v>0</v>
      </c>
      <c r="E123" s="16">
        <v>180000</v>
      </c>
      <c r="F123" s="26">
        <v>166082</v>
      </c>
    </row>
    <row r="124" spans="1:10" s="4" customFormat="1" ht="12.75" customHeight="1" x14ac:dyDescent="0.2">
      <c r="A124" s="2"/>
      <c r="B124" s="28">
        <v>35301</v>
      </c>
      <c r="C124" s="41" t="s">
        <v>93</v>
      </c>
      <c r="D124" s="16">
        <v>0</v>
      </c>
      <c r="E124" s="16">
        <v>275000</v>
      </c>
      <c r="F124" s="26">
        <v>271279</v>
      </c>
    </row>
    <row r="125" spans="1:10" ht="12.75" customHeight="1" x14ac:dyDescent="0.2">
      <c r="A125" s="1"/>
      <c r="B125" s="28">
        <v>35501</v>
      </c>
      <c r="C125" s="41" t="s">
        <v>94</v>
      </c>
      <c r="D125" s="16">
        <v>326000</v>
      </c>
      <c r="E125" s="16">
        <v>326000</v>
      </c>
      <c r="F125" s="26">
        <v>311735</v>
      </c>
      <c r="H125" s="4"/>
      <c r="I125" s="4"/>
      <c r="J125" s="4"/>
    </row>
    <row r="126" spans="1:10" s="3" customFormat="1" ht="12.75" customHeight="1" x14ac:dyDescent="0.2">
      <c r="A126" s="4"/>
      <c r="B126" s="28">
        <v>35701</v>
      </c>
      <c r="C126" s="41" t="s">
        <v>95</v>
      </c>
      <c r="D126" s="16">
        <v>265200</v>
      </c>
      <c r="E126" s="16">
        <v>265200</v>
      </c>
      <c r="F126" s="26">
        <v>233100</v>
      </c>
      <c r="H126" s="2"/>
      <c r="I126" s="4"/>
      <c r="J126" s="4"/>
    </row>
    <row r="127" spans="1:10" s="4" customFormat="1" ht="12.75" customHeight="1" x14ac:dyDescent="0.2">
      <c r="B127" s="28">
        <v>35801</v>
      </c>
      <c r="C127" s="41" t="s">
        <v>96</v>
      </c>
      <c r="D127" s="16">
        <v>17500000</v>
      </c>
      <c r="E127" s="16">
        <v>17500000</v>
      </c>
      <c r="F127" s="26">
        <v>12058343</v>
      </c>
      <c r="H127" s="3"/>
      <c r="I127" s="2"/>
      <c r="J127" s="2"/>
    </row>
    <row r="128" spans="1:10" s="4" customFormat="1" ht="12.75" customHeight="1" x14ac:dyDescent="0.2">
      <c r="A128" s="3"/>
      <c r="B128" s="28">
        <v>35901</v>
      </c>
      <c r="C128" s="41" t="s">
        <v>97</v>
      </c>
      <c r="D128" s="16">
        <v>0</v>
      </c>
      <c r="E128" s="16">
        <v>5000</v>
      </c>
      <c r="F128" s="26">
        <v>4061</v>
      </c>
      <c r="I128" s="3"/>
      <c r="J128" s="3"/>
    </row>
    <row r="129" spans="1:10" s="3" customFormat="1" ht="12.75" customHeight="1" x14ac:dyDescent="0.2">
      <c r="A129" s="4"/>
      <c r="B129" s="25"/>
      <c r="C129" s="42"/>
      <c r="D129" s="16"/>
      <c r="E129" s="16"/>
      <c r="F129" s="26"/>
      <c r="H129" s="4"/>
      <c r="I129" s="4"/>
      <c r="J129" s="4"/>
    </row>
    <row r="130" spans="1:10" s="3" customFormat="1" ht="12.75" customHeight="1" x14ac:dyDescent="0.2">
      <c r="A130" s="5"/>
      <c r="B130" s="29">
        <v>3600</v>
      </c>
      <c r="C130" s="43" t="s">
        <v>98</v>
      </c>
      <c r="D130" s="13">
        <f t="shared" ref="D130:E130" si="19">SUM(D131:D133)</f>
        <v>29763500</v>
      </c>
      <c r="E130" s="13">
        <f t="shared" si="19"/>
        <v>33243400</v>
      </c>
      <c r="F130" s="22">
        <f>SUM(F131:F133)</f>
        <v>20538358</v>
      </c>
      <c r="I130" s="4"/>
      <c r="J130" s="4"/>
    </row>
    <row r="131" spans="1:10" s="3" customFormat="1" ht="12.75" customHeight="1" x14ac:dyDescent="0.2">
      <c r="A131" s="4"/>
      <c r="B131" s="30">
        <v>36101</v>
      </c>
      <c r="C131" s="44" t="s">
        <v>99</v>
      </c>
      <c r="D131" s="16">
        <v>0</v>
      </c>
      <c r="E131" s="16">
        <v>100000</v>
      </c>
      <c r="F131" s="26">
        <v>95440</v>
      </c>
    </row>
    <row r="132" spans="1:10" ht="12.75" customHeight="1" x14ac:dyDescent="0.2">
      <c r="A132" s="4"/>
      <c r="B132" s="25">
        <v>36201</v>
      </c>
      <c r="C132" s="39" t="s">
        <v>100</v>
      </c>
      <c r="D132" s="16">
        <v>28163500</v>
      </c>
      <c r="E132" s="16">
        <v>32300000</v>
      </c>
      <c r="F132" s="26">
        <v>19732918</v>
      </c>
      <c r="H132" s="3"/>
      <c r="I132" s="3"/>
      <c r="J132" s="3"/>
    </row>
    <row r="133" spans="1:10" s="3" customFormat="1" ht="12.75" customHeight="1" x14ac:dyDescent="0.2">
      <c r="A133" s="2"/>
      <c r="B133" s="25">
        <v>36901</v>
      </c>
      <c r="C133" s="39" t="s">
        <v>101</v>
      </c>
      <c r="D133" s="16">
        <v>1600000</v>
      </c>
      <c r="E133" s="16">
        <v>843400</v>
      </c>
      <c r="F133" s="26">
        <v>710000</v>
      </c>
      <c r="H133" s="2"/>
    </row>
    <row r="134" spans="1:10" ht="12.75" customHeight="1" x14ac:dyDescent="0.2">
      <c r="A134" s="3"/>
      <c r="B134" s="25"/>
      <c r="C134" s="39"/>
      <c r="D134" s="13"/>
      <c r="E134" s="13"/>
      <c r="F134" s="26"/>
      <c r="H134" s="3"/>
    </row>
    <row r="135" spans="1:10" ht="12.75" customHeight="1" x14ac:dyDescent="0.2">
      <c r="A135" s="3"/>
      <c r="B135" s="31">
        <v>3700</v>
      </c>
      <c r="C135" s="45" t="s">
        <v>102</v>
      </c>
      <c r="D135" s="13">
        <f>SUM(D136:D139)</f>
        <v>28150000</v>
      </c>
      <c r="E135" s="13">
        <f t="shared" ref="E135:F135" si="20">SUM(E136:E139)</f>
        <v>28150000</v>
      </c>
      <c r="F135" s="22">
        <f t="shared" si="20"/>
        <v>18295704</v>
      </c>
      <c r="H135" s="3"/>
      <c r="J135" s="3"/>
    </row>
    <row r="136" spans="1:10" s="4" customFormat="1" ht="12.75" customHeight="1" x14ac:dyDescent="0.2">
      <c r="B136" s="28">
        <v>37104</v>
      </c>
      <c r="C136" s="41" t="s">
        <v>103</v>
      </c>
      <c r="D136" s="16">
        <v>7893786</v>
      </c>
      <c r="E136" s="16">
        <v>7893786</v>
      </c>
      <c r="F136" s="26">
        <v>3259403</v>
      </c>
      <c r="H136" s="2"/>
      <c r="I136" s="2"/>
      <c r="J136" s="2"/>
    </row>
    <row r="137" spans="1:10" s="3" customFormat="1" ht="12.75" customHeight="1" x14ac:dyDescent="0.2">
      <c r="A137" s="4"/>
      <c r="B137" s="28">
        <v>37106</v>
      </c>
      <c r="C137" s="41" t="s">
        <v>104</v>
      </c>
      <c r="D137" s="16">
        <v>1150000</v>
      </c>
      <c r="E137" s="16">
        <v>1150000</v>
      </c>
      <c r="F137" s="26">
        <v>38639</v>
      </c>
      <c r="H137" s="2"/>
      <c r="I137" s="2"/>
      <c r="J137" s="2"/>
    </row>
    <row r="138" spans="1:10" s="3" customFormat="1" ht="12.75" customHeight="1" x14ac:dyDescent="0.2">
      <c r="A138" s="2"/>
      <c r="B138" s="25">
        <v>37504</v>
      </c>
      <c r="C138" s="41" t="s">
        <v>105</v>
      </c>
      <c r="D138" s="16">
        <v>16408866</v>
      </c>
      <c r="E138" s="16">
        <v>16408866</v>
      </c>
      <c r="F138" s="26">
        <v>14997662</v>
      </c>
      <c r="H138" s="4"/>
      <c r="I138" s="4"/>
      <c r="J138" s="4"/>
    </row>
    <row r="139" spans="1:10" s="3" customFormat="1" ht="12.75" customHeight="1" x14ac:dyDescent="0.2">
      <c r="B139" s="25">
        <v>37602</v>
      </c>
      <c r="C139" s="39" t="s">
        <v>106</v>
      </c>
      <c r="D139" s="16">
        <v>2697348</v>
      </c>
      <c r="E139" s="16">
        <v>2697348</v>
      </c>
      <c r="F139" s="26">
        <v>0</v>
      </c>
    </row>
    <row r="140" spans="1:10" s="4" customFormat="1" ht="12.75" customHeight="1" x14ac:dyDescent="0.2">
      <c r="B140" s="32"/>
      <c r="C140" s="42"/>
      <c r="D140" s="16"/>
      <c r="E140" s="16"/>
      <c r="F140" s="26"/>
      <c r="H140" s="3"/>
      <c r="I140" s="3"/>
      <c r="J140" s="3"/>
    </row>
    <row r="141" spans="1:10" ht="12.75" customHeight="1" x14ac:dyDescent="0.2">
      <c r="A141" s="4"/>
      <c r="B141" s="24">
        <v>3800</v>
      </c>
      <c r="C141" s="38" t="s">
        <v>107</v>
      </c>
      <c r="D141" s="13">
        <f>+D142</f>
        <v>0</v>
      </c>
      <c r="E141" s="13">
        <f t="shared" ref="E141:F141" si="21">+E142</f>
        <v>40000</v>
      </c>
      <c r="F141" s="22">
        <f t="shared" si="21"/>
        <v>37600</v>
      </c>
      <c r="H141" s="3"/>
      <c r="I141" s="3"/>
      <c r="J141" s="3"/>
    </row>
    <row r="142" spans="1:10" ht="12.75" customHeight="1" x14ac:dyDescent="0.2">
      <c r="B142" s="25">
        <v>38401</v>
      </c>
      <c r="C142" s="39" t="s">
        <v>108</v>
      </c>
      <c r="D142" s="16">
        <v>0</v>
      </c>
      <c r="E142" s="16">
        <v>40000</v>
      </c>
      <c r="F142" s="26">
        <v>37600</v>
      </c>
      <c r="H142" s="4"/>
      <c r="I142" s="4"/>
      <c r="J142" s="4"/>
    </row>
    <row r="143" spans="1:10" ht="12.75" customHeight="1" x14ac:dyDescent="0.2">
      <c r="A143" s="4"/>
      <c r="B143" s="32"/>
      <c r="C143" s="42"/>
      <c r="D143" s="16"/>
      <c r="E143" s="16"/>
      <c r="F143" s="26"/>
      <c r="H143" s="4"/>
    </row>
    <row r="144" spans="1:10" s="3" customFormat="1" ht="12.75" customHeight="1" x14ac:dyDescent="0.2">
      <c r="A144" s="4"/>
      <c r="B144" s="24">
        <v>3900</v>
      </c>
      <c r="C144" s="38" t="s">
        <v>109</v>
      </c>
      <c r="D144" s="13">
        <f t="shared" ref="D144:E144" si="22">SUM(D145:D147)</f>
        <v>173507437</v>
      </c>
      <c r="E144" s="13">
        <f t="shared" si="22"/>
        <v>173507437</v>
      </c>
      <c r="F144" s="22">
        <f>SUM(F145:F147)</f>
        <v>101268951</v>
      </c>
      <c r="H144" s="2"/>
      <c r="I144" s="2"/>
      <c r="J144" s="2"/>
    </row>
    <row r="145" spans="1:10" ht="12.75" customHeight="1" x14ac:dyDescent="0.2">
      <c r="B145" s="25">
        <v>39202</v>
      </c>
      <c r="C145" s="39" t="s">
        <v>110</v>
      </c>
      <c r="D145" s="16">
        <v>153867428</v>
      </c>
      <c r="E145" s="16">
        <v>153867428</v>
      </c>
      <c r="F145" s="26">
        <v>86610189</v>
      </c>
    </row>
    <row r="146" spans="1:10" ht="12.75" customHeight="1" x14ac:dyDescent="0.2">
      <c r="B146" s="25">
        <v>39801</v>
      </c>
      <c r="C146" s="39" t="s">
        <v>111</v>
      </c>
      <c r="D146" s="16">
        <v>17665009</v>
      </c>
      <c r="E146" s="16">
        <v>17665009</v>
      </c>
      <c r="F146" s="26">
        <v>13998762</v>
      </c>
      <c r="I146" s="3"/>
      <c r="J146" s="3"/>
    </row>
    <row r="147" spans="1:10" ht="12.75" customHeight="1" x14ac:dyDescent="0.2">
      <c r="B147" s="25">
        <v>39904</v>
      </c>
      <c r="C147" s="39" t="s">
        <v>112</v>
      </c>
      <c r="D147" s="16">
        <v>1975000</v>
      </c>
      <c r="E147" s="16">
        <v>1975000</v>
      </c>
      <c r="F147" s="26">
        <v>660000</v>
      </c>
    </row>
    <row r="148" spans="1:10" ht="12.75" customHeight="1" x14ac:dyDescent="0.2">
      <c r="B148" s="25"/>
      <c r="C148" s="39"/>
      <c r="D148" s="16"/>
      <c r="E148" s="16"/>
      <c r="F148" s="26"/>
    </row>
    <row r="149" spans="1:10" s="3" customFormat="1" ht="12.75" customHeight="1" x14ac:dyDescent="0.2">
      <c r="A149" s="2"/>
      <c r="B149" s="55"/>
      <c r="C149" s="56"/>
      <c r="D149" s="57"/>
      <c r="E149" s="57"/>
      <c r="F149" s="58"/>
      <c r="H149" s="2"/>
      <c r="I149" s="2"/>
      <c r="J149" s="2"/>
    </row>
    <row r="150" spans="1:10" s="3" customFormat="1" ht="12.75" customHeight="1" x14ac:dyDescent="0.2">
      <c r="A150" s="2"/>
      <c r="B150" s="24" t="s">
        <v>113</v>
      </c>
      <c r="C150" s="46"/>
      <c r="D150" s="13">
        <f>+D152+D171</f>
        <v>34149212</v>
      </c>
      <c r="E150" s="13">
        <f>+E152+E171</f>
        <v>34149212</v>
      </c>
      <c r="F150" s="22">
        <f>+F152+F171</f>
        <v>28757232</v>
      </c>
      <c r="H150" s="2"/>
      <c r="I150" s="2"/>
      <c r="J150" s="2"/>
    </row>
    <row r="151" spans="1:10" s="3" customFormat="1" ht="12.75" customHeight="1" x14ac:dyDescent="0.2">
      <c r="A151" s="1"/>
      <c r="B151" s="25"/>
      <c r="C151" s="46"/>
      <c r="D151" s="16"/>
      <c r="E151" s="16"/>
      <c r="F151" s="26"/>
      <c r="H151" s="2"/>
    </row>
    <row r="152" spans="1:10" s="4" customFormat="1" ht="12.75" customHeight="1" x14ac:dyDescent="0.2">
      <c r="A152" s="2"/>
      <c r="B152" s="24">
        <v>5000</v>
      </c>
      <c r="C152" s="47" t="s">
        <v>114</v>
      </c>
      <c r="D152" s="13">
        <f>+D154+D158+D162+D165</f>
        <v>10935183</v>
      </c>
      <c r="E152" s="13">
        <f t="shared" ref="E152:F152" si="23">+E154+E158+E162+E165</f>
        <v>10935183</v>
      </c>
      <c r="F152" s="22">
        <f t="shared" si="23"/>
        <v>9715606</v>
      </c>
      <c r="H152" s="3"/>
      <c r="I152" s="3"/>
      <c r="J152" s="3"/>
    </row>
    <row r="153" spans="1:10" ht="12.75" customHeight="1" x14ac:dyDescent="0.2">
      <c r="A153" s="1"/>
      <c r="B153" s="25"/>
      <c r="C153" s="46"/>
      <c r="D153" s="16"/>
      <c r="E153" s="16"/>
      <c r="F153" s="26"/>
      <c r="H153" s="3"/>
      <c r="I153" s="3"/>
      <c r="J153" s="3"/>
    </row>
    <row r="154" spans="1:10" ht="12.75" customHeight="1" x14ac:dyDescent="0.2">
      <c r="A154" s="3"/>
      <c r="B154" s="24">
        <v>5100</v>
      </c>
      <c r="C154" s="47" t="s">
        <v>115</v>
      </c>
      <c r="D154" s="13">
        <f>SUM(D155:D156)</f>
        <v>6965478</v>
      </c>
      <c r="E154" s="13">
        <f t="shared" ref="E154:F154" si="24">SUM(E155:E156)</f>
        <v>7315478</v>
      </c>
      <c r="F154" s="22">
        <f t="shared" si="24"/>
        <v>6955820</v>
      </c>
      <c r="H154" s="4"/>
      <c r="I154" s="4"/>
      <c r="J154" s="4"/>
    </row>
    <row r="155" spans="1:10" s="3" customFormat="1" ht="12.75" customHeight="1" x14ac:dyDescent="0.2">
      <c r="A155" s="4"/>
      <c r="B155" s="25">
        <v>51101</v>
      </c>
      <c r="C155" s="46" t="s">
        <v>116</v>
      </c>
      <c r="D155" s="16">
        <v>3290926</v>
      </c>
      <c r="E155" s="16">
        <v>4390926</v>
      </c>
      <c r="F155" s="26">
        <v>4329103</v>
      </c>
      <c r="H155" s="2"/>
      <c r="I155" s="2"/>
      <c r="J155" s="2"/>
    </row>
    <row r="156" spans="1:10" ht="12.75" customHeight="1" x14ac:dyDescent="0.2">
      <c r="A156" s="6"/>
      <c r="B156" s="25">
        <v>51901</v>
      </c>
      <c r="C156" s="46" t="s">
        <v>117</v>
      </c>
      <c r="D156" s="16">
        <v>3674552</v>
      </c>
      <c r="E156" s="16">
        <v>2924552</v>
      </c>
      <c r="F156" s="26">
        <v>2626717</v>
      </c>
    </row>
    <row r="157" spans="1:10" ht="12.75" customHeight="1" x14ac:dyDescent="0.2">
      <c r="B157" s="25"/>
      <c r="C157" s="46"/>
      <c r="D157" s="13"/>
      <c r="E157" s="13"/>
      <c r="F157" s="22"/>
      <c r="H157" s="3"/>
      <c r="I157" s="3"/>
      <c r="J157" s="3"/>
    </row>
    <row r="158" spans="1:10" ht="12.75" customHeight="1" x14ac:dyDescent="0.2">
      <c r="B158" s="24">
        <v>5200</v>
      </c>
      <c r="C158" s="47" t="s">
        <v>118</v>
      </c>
      <c r="D158" s="13">
        <f>SUM(D159:D160)</f>
        <v>449033</v>
      </c>
      <c r="E158" s="13">
        <f>SUM(E159:E160)</f>
        <v>484033</v>
      </c>
      <c r="F158" s="22">
        <f>SUM(F159:F160)</f>
        <v>170733</v>
      </c>
    </row>
    <row r="159" spans="1:10" s="3" customFormat="1" ht="12.75" customHeight="1" x14ac:dyDescent="0.2">
      <c r="A159" s="2"/>
      <c r="B159" s="25">
        <v>52101</v>
      </c>
      <c r="C159" s="46" t="s">
        <v>119</v>
      </c>
      <c r="D159" s="16">
        <v>140936</v>
      </c>
      <c r="E159" s="16">
        <v>175936</v>
      </c>
      <c r="F159" s="26">
        <v>170733</v>
      </c>
      <c r="H159" s="2"/>
      <c r="I159" s="2"/>
      <c r="J159" s="2"/>
    </row>
    <row r="160" spans="1:10" ht="12.75" customHeight="1" x14ac:dyDescent="0.2">
      <c r="A160" s="3"/>
      <c r="B160" s="25">
        <v>52301</v>
      </c>
      <c r="C160" s="46" t="s">
        <v>120</v>
      </c>
      <c r="D160" s="16">
        <v>308097</v>
      </c>
      <c r="E160" s="16">
        <v>308097</v>
      </c>
      <c r="F160" s="26">
        <v>0</v>
      </c>
    </row>
    <row r="161" spans="1:10" ht="12.75" customHeight="1" x14ac:dyDescent="0.2">
      <c r="A161" s="3"/>
      <c r="B161" s="25"/>
      <c r="C161" s="46"/>
      <c r="D161" s="16"/>
      <c r="E161" s="16"/>
      <c r="F161" s="26"/>
      <c r="H161" s="3"/>
      <c r="I161" s="3"/>
      <c r="J161" s="3"/>
    </row>
    <row r="162" spans="1:10" s="3" customFormat="1" ht="12.75" customHeight="1" x14ac:dyDescent="0.2">
      <c r="A162" s="4"/>
      <c r="B162" s="24">
        <v>5300</v>
      </c>
      <c r="C162" s="47" t="s">
        <v>121</v>
      </c>
      <c r="D162" s="18">
        <f>SUM(D163:D163)</f>
        <v>26472</v>
      </c>
      <c r="E162" s="18">
        <f>SUM(E163:E163)</f>
        <v>26472</v>
      </c>
      <c r="F162" s="22">
        <f>SUM(F163:F163)</f>
        <v>0</v>
      </c>
      <c r="H162" s="2"/>
      <c r="I162" s="2"/>
      <c r="J162" s="2"/>
    </row>
    <row r="163" spans="1:10" ht="12.75" customHeight="1" x14ac:dyDescent="0.2">
      <c r="B163" s="25">
        <v>53101</v>
      </c>
      <c r="C163" s="46" t="s">
        <v>122</v>
      </c>
      <c r="D163" s="16">
        <v>26472</v>
      </c>
      <c r="E163" s="16">
        <v>26472</v>
      </c>
      <c r="F163" s="26">
        <v>0</v>
      </c>
    </row>
    <row r="164" spans="1:10" ht="12.75" customHeight="1" x14ac:dyDescent="0.2">
      <c r="B164" s="25"/>
      <c r="C164" s="46"/>
      <c r="D164" s="13"/>
      <c r="E164" s="13"/>
      <c r="F164" s="22"/>
      <c r="I164" s="3"/>
      <c r="J164" s="3"/>
    </row>
    <row r="165" spans="1:10" s="3" customFormat="1" ht="12.75" customHeight="1" x14ac:dyDescent="0.2">
      <c r="B165" s="34">
        <v>5600</v>
      </c>
      <c r="C165" s="49" t="s">
        <v>123</v>
      </c>
      <c r="D165" s="13">
        <f>SUM(D166:D169)</f>
        <v>3494200</v>
      </c>
      <c r="E165" s="13">
        <f t="shared" ref="E165:F165" si="25">SUM(E166:E169)</f>
        <v>3109200</v>
      </c>
      <c r="F165" s="22">
        <f t="shared" si="25"/>
        <v>2589053</v>
      </c>
      <c r="H165" s="2"/>
    </row>
    <row r="166" spans="1:10" s="3" customFormat="1" ht="12.75" customHeight="1" x14ac:dyDescent="0.2">
      <c r="A166" s="2"/>
      <c r="B166" s="33">
        <v>56201</v>
      </c>
      <c r="C166" s="48" t="s">
        <v>124</v>
      </c>
      <c r="D166" s="16">
        <v>84700</v>
      </c>
      <c r="E166" s="16">
        <v>109700</v>
      </c>
      <c r="F166" s="26">
        <v>108750</v>
      </c>
      <c r="H166" s="2"/>
    </row>
    <row r="167" spans="1:10" s="3" customFormat="1" ht="12.75" customHeight="1" x14ac:dyDescent="0.2">
      <c r="A167" s="1"/>
      <c r="B167" s="33">
        <v>56501</v>
      </c>
      <c r="C167" s="48" t="s">
        <v>125</v>
      </c>
      <c r="D167" s="16">
        <v>0</v>
      </c>
      <c r="E167" s="16">
        <v>76000</v>
      </c>
      <c r="F167" s="26">
        <v>75815</v>
      </c>
      <c r="H167" s="2"/>
    </row>
    <row r="168" spans="1:10" s="3" customFormat="1" ht="12.75" customHeight="1" x14ac:dyDescent="0.2">
      <c r="A168" s="2"/>
      <c r="B168" s="25">
        <v>56601</v>
      </c>
      <c r="C168" s="46" t="s">
        <v>126</v>
      </c>
      <c r="D168" s="16">
        <v>3129265</v>
      </c>
      <c r="E168" s="16">
        <v>2668265</v>
      </c>
      <c r="F168" s="26">
        <v>2404488</v>
      </c>
      <c r="H168" s="2"/>
    </row>
    <row r="169" spans="1:10" s="3" customFormat="1" ht="12.75" customHeight="1" x14ac:dyDescent="0.2">
      <c r="A169" s="6"/>
      <c r="B169" s="25">
        <v>56701</v>
      </c>
      <c r="C169" s="50" t="s">
        <v>127</v>
      </c>
      <c r="D169" s="16">
        <v>280235</v>
      </c>
      <c r="E169" s="16">
        <v>255235</v>
      </c>
      <c r="F169" s="26">
        <v>0</v>
      </c>
    </row>
    <row r="170" spans="1:10" s="3" customFormat="1" ht="12.75" customHeight="1" x14ac:dyDescent="0.2">
      <c r="A170" s="4"/>
      <c r="B170" s="25"/>
      <c r="C170" s="51"/>
      <c r="D170" s="16"/>
      <c r="E170" s="16"/>
      <c r="F170" s="26"/>
    </row>
    <row r="171" spans="1:10" ht="12.75" customHeight="1" x14ac:dyDescent="0.2">
      <c r="A171" s="4"/>
      <c r="B171" s="24">
        <v>6000</v>
      </c>
      <c r="C171" s="47" t="s">
        <v>128</v>
      </c>
      <c r="D171" s="18">
        <f>D173</f>
        <v>23214029</v>
      </c>
      <c r="E171" s="18">
        <f t="shared" ref="E171:F171" si="26">E173</f>
        <v>23214029</v>
      </c>
      <c r="F171" s="22">
        <f t="shared" si="26"/>
        <v>19041626</v>
      </c>
      <c r="H171" s="3"/>
    </row>
    <row r="172" spans="1:10" ht="12.75" customHeight="1" x14ac:dyDescent="0.2">
      <c r="A172" s="4"/>
      <c r="B172" s="25"/>
      <c r="C172" s="46"/>
      <c r="D172" s="16"/>
      <c r="E172" s="16"/>
      <c r="F172" s="26"/>
      <c r="H172" s="3"/>
    </row>
    <row r="173" spans="1:10" ht="12.75" customHeight="1" x14ac:dyDescent="0.2">
      <c r="B173" s="24">
        <v>6200</v>
      </c>
      <c r="C173" s="47" t="s">
        <v>129</v>
      </c>
      <c r="D173" s="13">
        <f>+D174</f>
        <v>23214029</v>
      </c>
      <c r="E173" s="13">
        <f t="shared" ref="E173:F173" si="27">+E174</f>
        <v>23214029</v>
      </c>
      <c r="F173" s="22">
        <f t="shared" si="27"/>
        <v>19041626</v>
      </c>
      <c r="H173" s="3"/>
    </row>
    <row r="174" spans="1:10" ht="12.75" customHeight="1" x14ac:dyDescent="0.2">
      <c r="B174" s="25">
        <v>62202</v>
      </c>
      <c r="C174" s="46" t="s">
        <v>130</v>
      </c>
      <c r="D174" s="16">
        <v>23214029</v>
      </c>
      <c r="E174" s="16">
        <v>23214029</v>
      </c>
      <c r="F174" s="26">
        <v>19041626</v>
      </c>
      <c r="H174" s="3"/>
    </row>
    <row r="175" spans="1:10" ht="12.75" customHeight="1" x14ac:dyDescent="0.2">
      <c r="B175" s="52"/>
      <c r="C175" s="53"/>
      <c r="D175" s="35"/>
      <c r="E175" s="35"/>
      <c r="F175" s="36"/>
    </row>
    <row r="176" spans="1:10" x14ac:dyDescent="0.2">
      <c r="A176" s="3"/>
      <c r="B176" s="15"/>
      <c r="C176" s="15"/>
      <c r="D176" s="16"/>
      <c r="E176" s="16"/>
      <c r="F176" s="17"/>
    </row>
    <row r="177" spans="1:6" x14ac:dyDescent="0.2">
      <c r="A177" s="3"/>
      <c r="B177" s="12"/>
      <c r="C177" s="12"/>
      <c r="D177" s="13"/>
      <c r="E177" s="13"/>
      <c r="F177" s="14"/>
    </row>
    <row r="178" spans="1:6" x14ac:dyDescent="0.2">
      <c r="D178" s="8"/>
      <c r="E178" s="8"/>
      <c r="F178" s="8"/>
    </row>
  </sheetData>
  <sheetProtection algorithmName="SHA-512" hashValue="2B2Ts2VS62UOVAvehnCYMIyzhzAet6Elwza60QYyKoEu8UB7xzIySnKXySKII02H5hz+VqRLDMfMfPoEoNo+KQ==" saltValue="Q1OPPOE81axOiLvIbKyaGg==" spinCount="100000" sheet="1" objects="1" scenarios="1" insertRows="0"/>
  <mergeCells count="10">
    <mergeCell ref="B10:B11"/>
    <mergeCell ref="C10:C11"/>
    <mergeCell ref="D10:E10"/>
    <mergeCell ref="F10:F11"/>
    <mergeCell ref="B2:F2"/>
    <mergeCell ref="B3:F3"/>
    <mergeCell ref="B4:F4"/>
    <mergeCell ref="B5:F5"/>
    <mergeCell ref="B6:F6"/>
    <mergeCell ref="B7:F7"/>
  </mergeCells>
  <printOptions horizontalCentered="1"/>
  <pageMargins left="0.11811023622047245" right="0.11811023622047245" top="0.94488188976377963" bottom="0.15748031496062992" header="3.937007874015748E-2" footer="0"/>
  <pageSetup paperSize="9" scale="92" fitToHeight="0" orientation="portrait" r:id="rId1"/>
  <headerFooter>
    <oddHeader>&amp;L&amp;G&amp;R&amp;G</oddHeader>
  </headerFooter>
  <rowBreaks count="2" manualBreakCount="2">
    <brk id="66" min="1" max="5" man="1"/>
    <brk id="120" min="1" max="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4to Trimestre 2015</vt:lpstr>
      <vt:lpstr>'4to Trimestre 2015'!Área_de_impresión</vt:lpstr>
      <vt:lpstr>'4to Trimestre 2015'!Títulos_a_imprimir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Gerardo Ivan Rodriguez Castillo</cp:lastModifiedBy>
  <cp:lastPrinted>2016-12-14T20:29:48Z</cp:lastPrinted>
  <dcterms:created xsi:type="dcterms:W3CDTF">2016-10-05T16:22:50Z</dcterms:created>
  <dcterms:modified xsi:type="dcterms:W3CDTF">2016-12-14T20:29:53Z</dcterms:modified>
</cp:coreProperties>
</file>