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ENLP9YRH6\Users\jarteaga\Documents\Documents\2015 SERGIO\Programa Trabajo GSNAP\Cedulas Apoyos Externos\"/>
    </mc:Choice>
  </mc:AlternateContent>
  <bookViews>
    <workbookView xWindow="0" yWindow="420" windowWidth="16395" windowHeight="5025" tabRatio="639"/>
  </bookViews>
  <sheets>
    <sheet name="Cédula de observaciones" sheetId="1" r:id="rId1"/>
    <sheet name="Reporte" sheetId="3" r:id="rId2"/>
    <sheet name="Datos" sheetId="2" state="hidden" r:id="rId3"/>
  </sheets>
  <definedNames>
    <definedName name="_xlnm._FilterDatabase" localSheetId="0" hidden="1">'Cédula de observaciones'!$A$4:$S$234</definedName>
    <definedName name="_xlnm._FilterDatabase" localSheetId="2" hidden="1">Datos!$A$1:$P$111</definedName>
    <definedName name="_xlnm._FilterDatabase" localSheetId="1" hidden="1">Reporte!$A$4:$T$42</definedName>
    <definedName name="_xlnm.Print_Area" localSheetId="0">'Cédula de observaciones'!$A$1:$R$237</definedName>
    <definedName name="_xlnm.Print_Area" localSheetId="1">Reporte!$A$1:$T$44</definedName>
    <definedName name="_xlnm.Print_Titles" localSheetId="0">'Cédula de observaciones'!$1:$4</definedName>
    <definedName name="_xlnm.Print_Titles" localSheetId="1">Reporte!$1:$4</definedName>
  </definedNames>
  <calcPr calcId="162913"/>
</workbook>
</file>

<file path=xl/calcChain.xml><?xml version="1.0" encoding="utf-8"?>
<calcChain xmlns="http://schemas.openxmlformats.org/spreadsheetml/2006/main">
  <c r="R88" i="1" l="1"/>
  <c r="N88" i="1"/>
  <c r="K88" i="1"/>
  <c r="I88" i="1"/>
  <c r="H88" i="1"/>
  <c r="G88" i="1" s="1"/>
  <c r="E88" i="1"/>
  <c r="D88" i="1"/>
  <c r="C88"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R131" i="1"/>
  <c r="K131" i="1"/>
  <c r="I131" i="1"/>
  <c r="H131" i="1"/>
  <c r="G131" i="1" s="1"/>
  <c r="E131" i="1"/>
  <c r="D131" i="1"/>
  <c r="C131" i="1"/>
  <c r="R133" i="1"/>
  <c r="K133" i="1"/>
  <c r="I133" i="1"/>
  <c r="H133" i="1"/>
  <c r="G133" i="1" s="1"/>
  <c r="E133" i="1"/>
  <c r="D133" i="1"/>
  <c r="C133" i="1"/>
  <c r="R143" i="1"/>
  <c r="K143" i="1"/>
  <c r="I143" i="1"/>
  <c r="H143" i="1"/>
  <c r="G143" i="1" s="1"/>
  <c r="E143" i="1"/>
  <c r="D143" i="1"/>
  <c r="C143" i="1"/>
  <c r="R142" i="1"/>
  <c r="K142" i="1"/>
  <c r="I142" i="1"/>
  <c r="H142" i="1"/>
  <c r="G142" i="1" s="1"/>
  <c r="E142" i="1"/>
  <c r="D142" i="1"/>
  <c r="C142" i="1"/>
  <c r="R129" i="1"/>
  <c r="K129" i="1"/>
  <c r="I129" i="1"/>
  <c r="H129" i="1"/>
  <c r="G129" i="1" s="1"/>
  <c r="E129" i="1"/>
  <c r="D129" i="1"/>
  <c r="C129" i="1"/>
  <c r="R113" i="1"/>
  <c r="K113" i="1"/>
  <c r="I113" i="1"/>
  <c r="H113" i="1"/>
  <c r="G113" i="1" s="1"/>
  <c r="E113" i="1"/>
  <c r="D113" i="1"/>
  <c r="C113" i="1"/>
  <c r="R112" i="1"/>
  <c r="K112" i="1"/>
  <c r="I112" i="1"/>
  <c r="H112" i="1"/>
  <c r="G112" i="1" s="1"/>
  <c r="E112" i="1"/>
  <c r="D112" i="1"/>
  <c r="C112" i="1"/>
  <c r="R111" i="1"/>
  <c r="K111" i="1"/>
  <c r="I111" i="1"/>
  <c r="H111" i="1"/>
  <c r="G111" i="1" s="1"/>
  <c r="E111" i="1"/>
  <c r="D111" i="1"/>
  <c r="C111" i="1"/>
  <c r="R89" i="1"/>
  <c r="K89" i="1"/>
  <c r="I89" i="1"/>
  <c r="H89" i="1"/>
  <c r="G89" i="1" s="1"/>
  <c r="E89" i="1"/>
  <c r="D89" i="1"/>
  <c r="C89" i="1"/>
  <c r="R96" i="1"/>
  <c r="K96" i="1"/>
  <c r="I96" i="1"/>
  <c r="H96" i="1"/>
  <c r="G96" i="1" s="1"/>
  <c r="E96" i="1"/>
  <c r="D96" i="1"/>
  <c r="C96" i="1"/>
  <c r="R95" i="1"/>
  <c r="K95" i="1"/>
  <c r="I95" i="1"/>
  <c r="H95" i="1"/>
  <c r="G95" i="1" s="1"/>
  <c r="E95" i="1"/>
  <c r="D95" i="1"/>
  <c r="C95" i="1"/>
  <c r="K93" i="1"/>
  <c r="I93" i="1"/>
  <c r="H93" i="1"/>
  <c r="G93" i="1" s="1"/>
  <c r="E93" i="1"/>
  <c r="D93" i="1"/>
  <c r="C93" i="1"/>
  <c r="R93" i="1"/>
  <c r="R87" i="1"/>
  <c r="K87" i="1"/>
  <c r="I87" i="1"/>
  <c r="H87" i="1"/>
  <c r="G87" i="1" s="1"/>
  <c r="E87" i="1"/>
  <c r="D87" i="1"/>
  <c r="C87" i="1"/>
  <c r="R86" i="1"/>
  <c r="K86" i="1"/>
  <c r="I86" i="1"/>
  <c r="H86" i="1"/>
  <c r="G86" i="1" s="1"/>
  <c r="E86" i="1"/>
  <c r="D86" i="1"/>
  <c r="C86" i="1"/>
  <c r="R85" i="1"/>
  <c r="K85" i="1"/>
  <c r="I85" i="1"/>
  <c r="H85" i="1"/>
  <c r="G85" i="1" s="1"/>
  <c r="E85" i="1"/>
  <c r="D85" i="1"/>
  <c r="C85" i="1"/>
  <c r="R71" i="1" l="1"/>
  <c r="K71" i="1"/>
  <c r="I71" i="1"/>
  <c r="H71" i="1"/>
  <c r="G71" i="1" s="1"/>
  <c r="E71" i="1"/>
  <c r="D71" i="1"/>
  <c r="C71" i="1"/>
  <c r="K70" i="1"/>
  <c r="I70" i="1"/>
  <c r="H70" i="1"/>
  <c r="G70" i="1" s="1"/>
  <c r="E70" i="1"/>
  <c r="D70" i="1"/>
  <c r="C70" i="1"/>
  <c r="R64" i="1"/>
  <c r="K64" i="1"/>
  <c r="I64" i="1"/>
  <c r="H64" i="1"/>
  <c r="G64" i="1" s="1"/>
  <c r="E64" i="1"/>
  <c r="D64" i="1"/>
  <c r="C64" i="1"/>
  <c r="R63" i="1"/>
  <c r="K63" i="1"/>
  <c r="I63" i="1"/>
  <c r="H63" i="1"/>
  <c r="G63" i="1" s="1"/>
  <c r="E63" i="1"/>
  <c r="D63" i="1"/>
  <c r="C63" i="1"/>
  <c r="R62" i="1"/>
  <c r="K62" i="1"/>
  <c r="I62" i="1"/>
  <c r="H62" i="1"/>
  <c r="G62" i="1" s="1"/>
  <c r="E62" i="1"/>
  <c r="D62" i="1"/>
  <c r="C62" i="1"/>
  <c r="R44" i="1" l="1"/>
  <c r="K44" i="1"/>
  <c r="I44" i="1"/>
  <c r="H44" i="1"/>
  <c r="G44" i="1" s="1"/>
  <c r="E44" i="1"/>
  <c r="D44" i="1"/>
  <c r="C44" i="1"/>
  <c r="R43" i="1"/>
  <c r="K43" i="1"/>
  <c r="I43" i="1"/>
  <c r="H43" i="1"/>
  <c r="G43" i="1" s="1"/>
  <c r="E43" i="1"/>
  <c r="D43" i="1"/>
  <c r="C43" i="1"/>
  <c r="R42" i="1"/>
  <c r="K42" i="1"/>
  <c r="I42" i="1"/>
  <c r="H42" i="1"/>
  <c r="G42" i="1" s="1"/>
  <c r="E42" i="1"/>
  <c r="D42" i="1"/>
  <c r="C42" i="1"/>
  <c r="R41" i="1"/>
  <c r="K41" i="1"/>
  <c r="I41" i="1"/>
  <c r="H41" i="1"/>
  <c r="G41" i="1" s="1"/>
  <c r="E41" i="1"/>
  <c r="D41" i="1"/>
  <c r="C41" i="1"/>
  <c r="R40" i="1" l="1"/>
  <c r="K40" i="1"/>
  <c r="I40" i="1"/>
  <c r="H40" i="1"/>
  <c r="G40" i="1" s="1"/>
  <c r="E40" i="1"/>
  <c r="D40" i="1"/>
  <c r="C40" i="1"/>
  <c r="R39" i="1"/>
  <c r="K39" i="1"/>
  <c r="I39" i="1"/>
  <c r="H39" i="1"/>
  <c r="G39" i="1" s="1"/>
  <c r="E39" i="1"/>
  <c r="D39" i="1"/>
  <c r="C39" i="1"/>
  <c r="R38" i="1"/>
  <c r="K38" i="1"/>
  <c r="I38" i="1"/>
  <c r="H38" i="1"/>
  <c r="G38" i="1" s="1"/>
  <c r="E38" i="1"/>
  <c r="D38" i="1"/>
  <c r="C38" i="1"/>
  <c r="R37" i="1"/>
  <c r="K37" i="1"/>
  <c r="I37" i="1"/>
  <c r="H37" i="1"/>
  <c r="G37" i="1" s="1"/>
  <c r="E37" i="1"/>
  <c r="D37" i="1"/>
  <c r="C37" i="1"/>
  <c r="K5" i="1" l="1"/>
  <c r="R188" i="1"/>
  <c r="K188" i="1"/>
  <c r="K187" i="1"/>
  <c r="H188" i="1"/>
  <c r="G188" i="1" s="1"/>
  <c r="I188" i="1"/>
  <c r="E188" i="1"/>
  <c r="D188" i="1"/>
  <c r="C188" i="1"/>
  <c r="E187" i="1"/>
  <c r="R169" i="1" l="1"/>
  <c r="K169" i="1"/>
  <c r="I169" i="1"/>
  <c r="H169" i="1"/>
  <c r="G169" i="1" s="1"/>
  <c r="E169" i="1"/>
  <c r="D169" i="1"/>
  <c r="C169" i="1"/>
  <c r="C232" i="1" l="1"/>
  <c r="D232" i="1"/>
  <c r="E232" i="1"/>
  <c r="H232" i="1"/>
  <c r="G232" i="1" s="1"/>
  <c r="I232" i="1"/>
  <c r="K232" i="1"/>
  <c r="R232" i="1"/>
  <c r="R75" i="1" l="1"/>
  <c r="K75" i="1"/>
  <c r="I75" i="1"/>
  <c r="H75" i="1"/>
  <c r="G75" i="1" s="1"/>
  <c r="E75" i="1"/>
  <c r="D75" i="1"/>
  <c r="C75" i="1"/>
  <c r="R234" i="1" l="1"/>
  <c r="K234" i="1"/>
  <c r="I234" i="1"/>
  <c r="H234" i="1"/>
  <c r="G234" i="1" s="1"/>
  <c r="E234" i="1"/>
  <c r="D234" i="1"/>
  <c r="C234" i="1"/>
  <c r="R213" i="1"/>
  <c r="K213" i="1"/>
  <c r="I213" i="1"/>
  <c r="H213" i="1"/>
  <c r="G213" i="1" s="1"/>
  <c r="E213" i="1"/>
  <c r="D213" i="1"/>
  <c r="C213" i="1"/>
  <c r="R173" i="1"/>
  <c r="K173" i="1"/>
  <c r="I173" i="1"/>
  <c r="H173" i="1"/>
  <c r="G173" i="1" s="1"/>
  <c r="E173" i="1"/>
  <c r="D173" i="1"/>
  <c r="C173" i="1"/>
  <c r="R172" i="1"/>
  <c r="K172" i="1"/>
  <c r="I172" i="1"/>
  <c r="H172" i="1"/>
  <c r="G172" i="1" s="1"/>
  <c r="E172" i="1"/>
  <c r="D172" i="1"/>
  <c r="C172" i="1"/>
  <c r="R171" i="1"/>
  <c r="K171" i="1"/>
  <c r="I171" i="1"/>
  <c r="H171" i="1"/>
  <c r="G171" i="1" s="1"/>
  <c r="E171" i="1"/>
  <c r="D171" i="1"/>
  <c r="C171" i="1"/>
  <c r="R145" i="1"/>
  <c r="K145" i="1"/>
  <c r="I145" i="1"/>
  <c r="H145" i="1"/>
  <c r="G145" i="1" s="1"/>
  <c r="E145" i="1"/>
  <c r="D145" i="1"/>
  <c r="C145" i="1"/>
  <c r="R144" i="1"/>
  <c r="K144" i="1"/>
  <c r="I144" i="1"/>
  <c r="H144" i="1"/>
  <c r="G144" i="1" s="1"/>
  <c r="E144" i="1"/>
  <c r="D144" i="1"/>
  <c r="C144" i="1"/>
  <c r="R49" i="1"/>
  <c r="K49" i="1"/>
  <c r="I49" i="1"/>
  <c r="H49" i="1"/>
  <c r="G49" i="1" s="1"/>
  <c r="E49" i="1"/>
  <c r="D49" i="1"/>
  <c r="C49" i="1"/>
  <c r="R94" i="1"/>
  <c r="K94" i="1"/>
  <c r="I94" i="1"/>
  <c r="H94" i="1"/>
  <c r="G94" i="1" s="1"/>
  <c r="E94" i="1"/>
  <c r="D94" i="1"/>
  <c r="C94" i="1"/>
  <c r="R92" i="1"/>
  <c r="K92" i="1"/>
  <c r="I92" i="1"/>
  <c r="H92" i="1"/>
  <c r="G92" i="1" s="1"/>
  <c r="E92" i="1"/>
  <c r="D92" i="1"/>
  <c r="C92" i="1"/>
  <c r="R91" i="1"/>
  <c r="K91" i="1"/>
  <c r="I91" i="1"/>
  <c r="H91" i="1"/>
  <c r="G91" i="1" s="1"/>
  <c r="E91" i="1"/>
  <c r="D91" i="1"/>
  <c r="C91" i="1"/>
  <c r="R90" i="1"/>
  <c r="K90" i="1"/>
  <c r="I90" i="1"/>
  <c r="H90" i="1"/>
  <c r="G90" i="1" s="1"/>
  <c r="E90" i="1"/>
  <c r="D90" i="1"/>
  <c r="C90" i="1"/>
  <c r="R48" i="1"/>
  <c r="K48" i="1"/>
  <c r="I48" i="1"/>
  <c r="H48" i="1"/>
  <c r="G48" i="1" s="1"/>
  <c r="E48" i="1"/>
  <c r="D48" i="1"/>
  <c r="C48" i="1"/>
  <c r="R47" i="1"/>
  <c r="K47" i="1"/>
  <c r="I47" i="1"/>
  <c r="H47" i="1"/>
  <c r="G47" i="1" s="1"/>
  <c r="E47" i="1"/>
  <c r="D47" i="1"/>
  <c r="C47" i="1"/>
  <c r="R46" i="1"/>
  <c r="K46" i="1"/>
  <c r="I46" i="1"/>
  <c r="H46" i="1"/>
  <c r="G46" i="1" s="1"/>
  <c r="E46" i="1"/>
  <c r="D46" i="1"/>
  <c r="C46" i="1"/>
  <c r="R45" i="1"/>
  <c r="K45" i="1"/>
  <c r="I45" i="1"/>
  <c r="H45" i="1"/>
  <c r="G45" i="1" s="1"/>
  <c r="E45" i="1"/>
  <c r="D45" i="1"/>
  <c r="C45" i="1"/>
  <c r="R212" i="1"/>
  <c r="K212" i="1"/>
  <c r="I212" i="1"/>
  <c r="H212" i="1"/>
  <c r="G212" i="1" s="1"/>
  <c r="E212" i="1"/>
  <c r="D212" i="1"/>
  <c r="C212" i="1"/>
  <c r="R211" i="1"/>
  <c r="K211" i="1"/>
  <c r="I211" i="1"/>
  <c r="H211" i="1"/>
  <c r="G211" i="1" s="1"/>
  <c r="E211" i="1"/>
  <c r="D211" i="1"/>
  <c r="C211" i="1"/>
  <c r="R210" i="1"/>
  <c r="K210" i="1"/>
  <c r="I210" i="1"/>
  <c r="H210" i="1"/>
  <c r="G210" i="1" s="1"/>
  <c r="E210" i="1"/>
  <c r="D210" i="1"/>
  <c r="C210" i="1"/>
  <c r="R209" i="1"/>
  <c r="K209" i="1"/>
  <c r="I209" i="1"/>
  <c r="H209" i="1"/>
  <c r="G209" i="1" s="1"/>
  <c r="E209" i="1"/>
  <c r="D209" i="1"/>
  <c r="C209" i="1"/>
  <c r="R208" i="1"/>
  <c r="K208" i="1"/>
  <c r="I208" i="1"/>
  <c r="H208" i="1"/>
  <c r="G208" i="1" s="1"/>
  <c r="E208" i="1"/>
  <c r="D208" i="1"/>
  <c r="C208" i="1"/>
  <c r="R207" i="1"/>
  <c r="K207" i="1"/>
  <c r="I207" i="1"/>
  <c r="H207" i="1"/>
  <c r="G207" i="1" s="1"/>
  <c r="E207" i="1"/>
  <c r="D207" i="1"/>
  <c r="C207" i="1"/>
  <c r="R206" i="1"/>
  <c r="K206" i="1"/>
  <c r="I206" i="1"/>
  <c r="H206" i="1"/>
  <c r="G206" i="1" s="1"/>
  <c r="E206" i="1"/>
  <c r="D206" i="1"/>
  <c r="C206" i="1"/>
  <c r="R205" i="1"/>
  <c r="K205" i="1"/>
  <c r="I205" i="1"/>
  <c r="H205" i="1"/>
  <c r="G205" i="1" s="1"/>
  <c r="E205" i="1"/>
  <c r="D205" i="1"/>
  <c r="C205" i="1"/>
  <c r="R204" i="1"/>
  <c r="K204" i="1"/>
  <c r="I204" i="1"/>
  <c r="H204" i="1"/>
  <c r="G204" i="1" s="1"/>
  <c r="E204" i="1"/>
  <c r="D204" i="1"/>
  <c r="C204" i="1"/>
  <c r="R203" i="1"/>
  <c r="K203" i="1"/>
  <c r="I203" i="1"/>
  <c r="H203" i="1"/>
  <c r="G203" i="1" s="1"/>
  <c r="E203" i="1"/>
  <c r="D203" i="1"/>
  <c r="C203" i="1"/>
  <c r="R202" i="1"/>
  <c r="K202" i="1"/>
  <c r="I202" i="1"/>
  <c r="H202" i="1"/>
  <c r="G202" i="1" s="1"/>
  <c r="E202" i="1"/>
  <c r="D202" i="1"/>
  <c r="C202" i="1"/>
  <c r="R201" i="1"/>
  <c r="K201" i="1"/>
  <c r="I201" i="1"/>
  <c r="H201" i="1"/>
  <c r="G201" i="1" s="1"/>
  <c r="E201" i="1"/>
  <c r="D201" i="1"/>
  <c r="C201" i="1"/>
  <c r="R170" i="1"/>
  <c r="K170" i="1"/>
  <c r="I170" i="1"/>
  <c r="H170" i="1"/>
  <c r="G170" i="1" s="1"/>
  <c r="E170" i="1"/>
  <c r="D170" i="1"/>
  <c r="C170" i="1"/>
  <c r="R168" i="1"/>
  <c r="K168" i="1"/>
  <c r="I168" i="1"/>
  <c r="H168" i="1"/>
  <c r="G168" i="1" s="1"/>
  <c r="E168" i="1"/>
  <c r="D168" i="1"/>
  <c r="C168" i="1"/>
  <c r="R167" i="1"/>
  <c r="K167" i="1"/>
  <c r="I167" i="1"/>
  <c r="H167" i="1"/>
  <c r="G167" i="1" s="1"/>
  <c r="E167" i="1"/>
  <c r="D167" i="1"/>
  <c r="C167" i="1"/>
  <c r="R110" i="1"/>
  <c r="K110" i="1"/>
  <c r="I110" i="1"/>
  <c r="H110" i="1"/>
  <c r="G110" i="1" s="1"/>
  <c r="E110" i="1"/>
  <c r="D110" i="1"/>
  <c r="C110" i="1"/>
  <c r="R109" i="1"/>
  <c r="K109" i="1"/>
  <c r="I109" i="1"/>
  <c r="H109" i="1"/>
  <c r="G109" i="1" s="1"/>
  <c r="E109" i="1"/>
  <c r="D109" i="1"/>
  <c r="C109" i="1"/>
  <c r="R108" i="1"/>
  <c r="K108" i="1"/>
  <c r="I108" i="1"/>
  <c r="H108" i="1"/>
  <c r="G108" i="1" s="1"/>
  <c r="E108" i="1"/>
  <c r="D108" i="1"/>
  <c r="C108" i="1"/>
  <c r="R107" i="1"/>
  <c r="K107" i="1"/>
  <c r="I107" i="1"/>
  <c r="H107" i="1"/>
  <c r="G107" i="1" s="1"/>
  <c r="E107" i="1"/>
  <c r="D107" i="1"/>
  <c r="C107" i="1"/>
  <c r="R106" i="1"/>
  <c r="K106" i="1"/>
  <c r="I106" i="1"/>
  <c r="H106" i="1"/>
  <c r="G106" i="1" s="1"/>
  <c r="E106" i="1"/>
  <c r="D106" i="1"/>
  <c r="C106" i="1"/>
  <c r="R82" i="1"/>
  <c r="K82" i="1"/>
  <c r="I82" i="1"/>
  <c r="H82" i="1"/>
  <c r="G82" i="1" s="1"/>
  <c r="E82" i="1"/>
  <c r="D82" i="1"/>
  <c r="C82" i="1"/>
  <c r="R81" i="1"/>
  <c r="K81" i="1"/>
  <c r="I81" i="1"/>
  <c r="H81" i="1"/>
  <c r="G81" i="1" s="1"/>
  <c r="E81" i="1"/>
  <c r="D81" i="1"/>
  <c r="C81" i="1"/>
  <c r="R80" i="1"/>
  <c r="K80" i="1"/>
  <c r="I80" i="1"/>
  <c r="H80" i="1"/>
  <c r="G80" i="1" s="1"/>
  <c r="E80" i="1"/>
  <c r="D80" i="1"/>
  <c r="C80" i="1"/>
  <c r="R79" i="1"/>
  <c r="K79" i="1"/>
  <c r="I79" i="1"/>
  <c r="H79" i="1"/>
  <c r="G79" i="1" s="1"/>
  <c r="E79" i="1"/>
  <c r="D79" i="1"/>
  <c r="C79" i="1"/>
  <c r="R78" i="1"/>
  <c r="K78" i="1"/>
  <c r="I78" i="1"/>
  <c r="H78" i="1"/>
  <c r="G78" i="1" s="1"/>
  <c r="E78" i="1"/>
  <c r="D78" i="1"/>
  <c r="C78" i="1"/>
  <c r="R77" i="1"/>
  <c r="K77" i="1"/>
  <c r="I77" i="1"/>
  <c r="H77" i="1"/>
  <c r="G77" i="1" s="1"/>
  <c r="E77" i="1"/>
  <c r="D77" i="1"/>
  <c r="C77" i="1"/>
  <c r="R76" i="1"/>
  <c r="K76" i="1"/>
  <c r="I76" i="1"/>
  <c r="H76" i="1"/>
  <c r="G76" i="1" s="1"/>
  <c r="E76" i="1"/>
  <c r="D76" i="1"/>
  <c r="C76" i="1"/>
  <c r="R6" i="1"/>
  <c r="K6" i="1"/>
  <c r="I6" i="1"/>
  <c r="H6" i="1"/>
  <c r="G6" i="1" s="1"/>
  <c r="E6" i="1"/>
  <c r="D6" i="1"/>
  <c r="C6" i="1"/>
  <c r="R147" i="1"/>
  <c r="K147" i="1"/>
  <c r="I147" i="1"/>
  <c r="H147" i="1"/>
  <c r="G147" i="1" s="1"/>
  <c r="E147" i="1"/>
  <c r="D147" i="1"/>
  <c r="C147" i="1"/>
  <c r="R217" i="1"/>
  <c r="K217" i="1"/>
  <c r="I217" i="1"/>
  <c r="H217" i="1"/>
  <c r="G217" i="1" s="1"/>
  <c r="E217" i="1"/>
  <c r="D217" i="1"/>
  <c r="C217" i="1"/>
  <c r="K74" i="1"/>
  <c r="I74" i="1"/>
  <c r="H74" i="1"/>
  <c r="G74" i="1" s="1"/>
  <c r="E74" i="1"/>
  <c r="D74" i="1"/>
  <c r="C74" i="1"/>
  <c r="K73" i="1"/>
  <c r="I73" i="1"/>
  <c r="H73" i="1"/>
  <c r="G73" i="1" s="1"/>
  <c r="E73" i="1"/>
  <c r="D73" i="1"/>
  <c r="C73" i="1"/>
  <c r="K72" i="1"/>
  <c r="I72" i="1"/>
  <c r="H72" i="1"/>
  <c r="G72" i="1" s="1"/>
  <c r="E72" i="1"/>
  <c r="D72" i="1"/>
  <c r="C72" i="1"/>
  <c r="K69" i="1"/>
  <c r="I69" i="1"/>
  <c r="H69" i="1"/>
  <c r="G69" i="1" s="1"/>
  <c r="E69" i="1"/>
  <c r="D69" i="1"/>
  <c r="C69" i="1"/>
  <c r="K68" i="1"/>
  <c r="I68" i="1"/>
  <c r="H68" i="1"/>
  <c r="G68" i="1" s="1"/>
  <c r="E68" i="1"/>
  <c r="D68" i="1"/>
  <c r="C68" i="1"/>
  <c r="K67" i="1"/>
  <c r="I67" i="1"/>
  <c r="H67" i="1"/>
  <c r="G67" i="1" s="1"/>
  <c r="E67" i="1"/>
  <c r="D67" i="1"/>
  <c r="C67" i="1"/>
  <c r="K66" i="1"/>
  <c r="I66" i="1"/>
  <c r="H66" i="1"/>
  <c r="G66" i="1" s="1"/>
  <c r="E66" i="1"/>
  <c r="D66" i="1"/>
  <c r="C66" i="1"/>
  <c r="K65" i="1"/>
  <c r="I65" i="1"/>
  <c r="H65" i="1"/>
  <c r="G65" i="1" s="1"/>
  <c r="E65" i="1"/>
  <c r="D65" i="1"/>
  <c r="C65" i="1"/>
  <c r="R34" i="1"/>
  <c r="K34" i="1"/>
  <c r="I34" i="1"/>
  <c r="H34" i="1"/>
  <c r="G34" i="1" s="1"/>
  <c r="E34" i="1"/>
  <c r="D34" i="1"/>
  <c r="C34" i="1"/>
  <c r="R194" i="1"/>
  <c r="K194" i="1"/>
  <c r="I194" i="1"/>
  <c r="H194" i="1"/>
  <c r="G194" i="1" s="1"/>
  <c r="E194" i="1"/>
  <c r="D194" i="1"/>
  <c r="C194" i="1"/>
  <c r="R193" i="1"/>
  <c r="K193" i="1"/>
  <c r="I193" i="1"/>
  <c r="H193" i="1"/>
  <c r="G193" i="1" s="1"/>
  <c r="E193" i="1"/>
  <c r="D193" i="1"/>
  <c r="C193" i="1"/>
  <c r="R192" i="1"/>
  <c r="K192" i="1"/>
  <c r="I192" i="1"/>
  <c r="H192" i="1"/>
  <c r="G192" i="1" s="1"/>
  <c r="E192" i="1"/>
  <c r="D192" i="1"/>
  <c r="C192" i="1"/>
  <c r="R191" i="1"/>
  <c r="K191" i="1"/>
  <c r="I191" i="1"/>
  <c r="H191" i="1"/>
  <c r="G191" i="1" s="1"/>
  <c r="E191" i="1"/>
  <c r="D191" i="1"/>
  <c r="C191" i="1"/>
  <c r="R190" i="1"/>
  <c r="K190" i="1"/>
  <c r="I190" i="1"/>
  <c r="H190" i="1"/>
  <c r="G190" i="1" s="1"/>
  <c r="E190" i="1"/>
  <c r="D190" i="1"/>
  <c r="C190" i="1"/>
  <c r="R26" i="1"/>
  <c r="K26" i="1"/>
  <c r="I26" i="1"/>
  <c r="H26" i="1"/>
  <c r="G26" i="1" s="1"/>
  <c r="E26" i="1"/>
  <c r="D26" i="1"/>
  <c r="C26" i="1"/>
  <c r="R25" i="1"/>
  <c r="K25" i="1"/>
  <c r="I25" i="1"/>
  <c r="H25" i="1"/>
  <c r="G25" i="1" s="1"/>
  <c r="E25" i="1"/>
  <c r="D25" i="1"/>
  <c r="C25" i="1"/>
  <c r="R24" i="1"/>
  <c r="K24" i="1"/>
  <c r="I24" i="1"/>
  <c r="H24" i="1"/>
  <c r="G24" i="1" s="1"/>
  <c r="E24" i="1"/>
  <c r="D24" i="1"/>
  <c r="C24" i="1"/>
  <c r="R23" i="1"/>
  <c r="K23" i="1"/>
  <c r="I23" i="1"/>
  <c r="H23" i="1"/>
  <c r="G23" i="1" s="1"/>
  <c r="E23" i="1"/>
  <c r="D23" i="1"/>
  <c r="C23" i="1"/>
  <c r="R22" i="1"/>
  <c r="K22" i="1"/>
  <c r="I22" i="1"/>
  <c r="H22" i="1"/>
  <c r="G22" i="1" s="1"/>
  <c r="E22" i="1"/>
  <c r="D22" i="1"/>
  <c r="C22" i="1"/>
  <c r="R118" i="1"/>
  <c r="K118" i="1"/>
  <c r="I118" i="1"/>
  <c r="H118" i="1"/>
  <c r="G118" i="1" s="1"/>
  <c r="E118" i="1"/>
  <c r="D118" i="1"/>
  <c r="C118" i="1"/>
  <c r="R117" i="1"/>
  <c r="K117" i="1"/>
  <c r="I117" i="1"/>
  <c r="H117" i="1"/>
  <c r="G117" i="1" s="1"/>
  <c r="E117" i="1"/>
  <c r="D117" i="1"/>
  <c r="C117" i="1"/>
  <c r="R116" i="1"/>
  <c r="K116" i="1"/>
  <c r="I116" i="1"/>
  <c r="H116" i="1"/>
  <c r="G116" i="1" s="1"/>
  <c r="E116" i="1"/>
  <c r="D116" i="1"/>
  <c r="C116" i="1"/>
  <c r="R115" i="1"/>
  <c r="K115" i="1"/>
  <c r="I115" i="1"/>
  <c r="H115" i="1"/>
  <c r="G115" i="1" s="1"/>
  <c r="E115" i="1"/>
  <c r="D115" i="1"/>
  <c r="C115" i="1"/>
  <c r="R114" i="1"/>
  <c r="K114" i="1"/>
  <c r="I114" i="1"/>
  <c r="H114" i="1"/>
  <c r="G114" i="1" s="1"/>
  <c r="E114" i="1"/>
  <c r="D114" i="1"/>
  <c r="C114" i="1"/>
  <c r="R233" i="1"/>
  <c r="K233" i="1"/>
  <c r="I233" i="1"/>
  <c r="H233" i="1"/>
  <c r="G233" i="1" s="1"/>
  <c r="E233" i="1"/>
  <c r="D233" i="1"/>
  <c r="C233" i="1"/>
  <c r="R231" i="1"/>
  <c r="K231" i="1"/>
  <c r="I231" i="1"/>
  <c r="H231" i="1"/>
  <c r="G231" i="1" s="1"/>
  <c r="E231" i="1"/>
  <c r="D231" i="1"/>
  <c r="C231" i="1"/>
  <c r="R230" i="1"/>
  <c r="K230" i="1"/>
  <c r="I230" i="1"/>
  <c r="H230" i="1"/>
  <c r="G230" i="1" s="1"/>
  <c r="E230" i="1"/>
  <c r="D230" i="1"/>
  <c r="C230" i="1"/>
  <c r="R226" i="1"/>
  <c r="K226" i="1"/>
  <c r="I226" i="1"/>
  <c r="H226" i="1"/>
  <c r="G226" i="1" s="1"/>
  <c r="E226" i="1"/>
  <c r="D226" i="1"/>
  <c r="C226" i="1"/>
  <c r="R225" i="1"/>
  <c r="K225" i="1"/>
  <c r="I225" i="1"/>
  <c r="H225" i="1"/>
  <c r="G225" i="1" s="1"/>
  <c r="E225" i="1"/>
  <c r="D225" i="1"/>
  <c r="C225" i="1"/>
  <c r="R224" i="1"/>
  <c r="K224" i="1"/>
  <c r="I224" i="1"/>
  <c r="H224" i="1"/>
  <c r="G224" i="1" s="1"/>
  <c r="E224" i="1"/>
  <c r="D224" i="1"/>
  <c r="C224" i="1"/>
  <c r="R223" i="1"/>
  <c r="K223" i="1"/>
  <c r="I223" i="1"/>
  <c r="H223" i="1"/>
  <c r="G223" i="1" s="1"/>
  <c r="E223" i="1"/>
  <c r="D223" i="1"/>
  <c r="C223" i="1"/>
  <c r="R222" i="1"/>
  <c r="K222" i="1"/>
  <c r="I222" i="1"/>
  <c r="H222" i="1"/>
  <c r="G222" i="1" s="1"/>
  <c r="E222" i="1"/>
  <c r="D222" i="1"/>
  <c r="C222" i="1"/>
  <c r="R221" i="1"/>
  <c r="K221" i="1"/>
  <c r="I221" i="1"/>
  <c r="H221" i="1"/>
  <c r="G221" i="1" s="1"/>
  <c r="E221" i="1"/>
  <c r="D221" i="1"/>
  <c r="C221" i="1"/>
  <c r="R220" i="1"/>
  <c r="K220" i="1"/>
  <c r="I220" i="1"/>
  <c r="H220" i="1"/>
  <c r="G220" i="1" s="1"/>
  <c r="E220" i="1"/>
  <c r="D220" i="1"/>
  <c r="C220" i="1"/>
  <c r="R219" i="1"/>
  <c r="K219" i="1"/>
  <c r="I219" i="1"/>
  <c r="H219" i="1"/>
  <c r="G219" i="1" s="1"/>
  <c r="E219" i="1"/>
  <c r="D219" i="1"/>
  <c r="C219" i="1"/>
  <c r="R218" i="1"/>
  <c r="K218" i="1"/>
  <c r="I218" i="1"/>
  <c r="H218" i="1"/>
  <c r="G218" i="1" s="1"/>
  <c r="E218" i="1"/>
  <c r="D218" i="1"/>
  <c r="C218" i="1"/>
  <c r="R159" i="1"/>
  <c r="K159" i="1"/>
  <c r="I159" i="1"/>
  <c r="H159" i="1"/>
  <c r="G159" i="1" s="1"/>
  <c r="E159" i="1"/>
  <c r="D159" i="1"/>
  <c r="C159" i="1"/>
  <c r="R158" i="1"/>
  <c r="K158" i="1"/>
  <c r="I158" i="1"/>
  <c r="H158" i="1"/>
  <c r="G158" i="1" s="1"/>
  <c r="E158" i="1"/>
  <c r="D158" i="1"/>
  <c r="C158" i="1"/>
  <c r="R157" i="1"/>
  <c r="K157" i="1"/>
  <c r="I157" i="1"/>
  <c r="H157" i="1"/>
  <c r="G157" i="1" s="1"/>
  <c r="E157" i="1"/>
  <c r="D157" i="1"/>
  <c r="C157" i="1"/>
  <c r="R156" i="1"/>
  <c r="K156" i="1"/>
  <c r="I156" i="1"/>
  <c r="H156" i="1"/>
  <c r="G156" i="1" s="1"/>
  <c r="E156" i="1"/>
  <c r="D156" i="1"/>
  <c r="C156" i="1"/>
  <c r="R155" i="1"/>
  <c r="K155" i="1"/>
  <c r="I155" i="1"/>
  <c r="H155" i="1"/>
  <c r="G155" i="1" s="1"/>
  <c r="E155" i="1"/>
  <c r="D155" i="1"/>
  <c r="C155" i="1"/>
  <c r="R154" i="1"/>
  <c r="K154" i="1"/>
  <c r="I154" i="1"/>
  <c r="H154" i="1"/>
  <c r="G154" i="1" s="1"/>
  <c r="E154" i="1"/>
  <c r="D154" i="1"/>
  <c r="C154" i="1"/>
  <c r="R153" i="1"/>
  <c r="K153" i="1"/>
  <c r="I153" i="1"/>
  <c r="H153" i="1"/>
  <c r="G153" i="1" s="1"/>
  <c r="E153" i="1"/>
  <c r="D153" i="1"/>
  <c r="C153" i="1"/>
  <c r="R152" i="1"/>
  <c r="K152" i="1"/>
  <c r="I152" i="1"/>
  <c r="H152" i="1"/>
  <c r="G152" i="1" s="1"/>
  <c r="E152" i="1"/>
  <c r="D152" i="1"/>
  <c r="C152" i="1"/>
  <c r="R151" i="1"/>
  <c r="K151" i="1"/>
  <c r="I151" i="1"/>
  <c r="H151" i="1"/>
  <c r="G151" i="1" s="1"/>
  <c r="E151" i="1"/>
  <c r="D151" i="1"/>
  <c r="C151" i="1"/>
  <c r="R150" i="1"/>
  <c r="K150" i="1"/>
  <c r="I150" i="1"/>
  <c r="H150" i="1"/>
  <c r="G150" i="1" s="1"/>
  <c r="E150" i="1"/>
  <c r="D150" i="1"/>
  <c r="C150" i="1"/>
  <c r="R149" i="1"/>
  <c r="K149" i="1"/>
  <c r="I149" i="1"/>
  <c r="H149" i="1"/>
  <c r="G149" i="1" s="1"/>
  <c r="E149" i="1"/>
  <c r="D149" i="1"/>
  <c r="C149" i="1"/>
  <c r="R148" i="1"/>
  <c r="K148" i="1"/>
  <c r="I148" i="1"/>
  <c r="H148" i="1"/>
  <c r="G148" i="1" s="1"/>
  <c r="E148" i="1"/>
  <c r="D148" i="1"/>
  <c r="C148" i="1"/>
  <c r="R189" i="1"/>
  <c r="K189" i="1"/>
  <c r="I189" i="1"/>
  <c r="H189" i="1"/>
  <c r="G189" i="1" s="1"/>
  <c r="E189" i="1"/>
  <c r="D189" i="1"/>
  <c r="C189" i="1"/>
  <c r="R187" i="1"/>
  <c r="I187" i="1"/>
  <c r="H187" i="1"/>
  <c r="G187" i="1" s="1"/>
  <c r="D187" i="1"/>
  <c r="C187" i="1"/>
  <c r="R186" i="1"/>
  <c r="K186" i="1"/>
  <c r="I186" i="1"/>
  <c r="H186" i="1"/>
  <c r="G186" i="1" s="1"/>
  <c r="E186" i="1"/>
  <c r="D186" i="1"/>
  <c r="C186" i="1"/>
  <c r="R185" i="1"/>
  <c r="K185" i="1"/>
  <c r="I185" i="1"/>
  <c r="H185" i="1"/>
  <c r="G185" i="1" s="1"/>
  <c r="E185" i="1"/>
  <c r="D185" i="1"/>
  <c r="C185" i="1"/>
  <c r="R184" i="1"/>
  <c r="K184" i="1"/>
  <c r="I184" i="1"/>
  <c r="H184" i="1"/>
  <c r="G184" i="1" s="1"/>
  <c r="E184" i="1"/>
  <c r="D184" i="1"/>
  <c r="C184" i="1"/>
  <c r="R183" i="1"/>
  <c r="K183" i="1"/>
  <c r="I183" i="1"/>
  <c r="H183" i="1"/>
  <c r="G183" i="1" s="1"/>
  <c r="E183" i="1"/>
  <c r="D183" i="1"/>
  <c r="C183" i="1"/>
  <c r="R182" i="1"/>
  <c r="K182" i="1"/>
  <c r="I182" i="1"/>
  <c r="H182" i="1"/>
  <c r="G182" i="1" s="1"/>
  <c r="E182" i="1"/>
  <c r="D182" i="1"/>
  <c r="C182" i="1"/>
  <c r="R61" i="1"/>
  <c r="K61" i="1"/>
  <c r="I61" i="1"/>
  <c r="H61" i="1"/>
  <c r="G61" i="1" s="1"/>
  <c r="E61" i="1"/>
  <c r="D61" i="1"/>
  <c r="C61" i="1"/>
  <c r="R60" i="1"/>
  <c r="K60" i="1"/>
  <c r="I60" i="1"/>
  <c r="H60" i="1"/>
  <c r="G60" i="1" s="1"/>
  <c r="E60" i="1"/>
  <c r="D60" i="1"/>
  <c r="C60" i="1"/>
  <c r="R59" i="1"/>
  <c r="K59" i="1"/>
  <c r="I59" i="1"/>
  <c r="H59" i="1"/>
  <c r="G59" i="1" s="1"/>
  <c r="E59" i="1"/>
  <c r="D59" i="1"/>
  <c r="C59" i="1"/>
  <c r="R21" i="1"/>
  <c r="K21" i="1"/>
  <c r="I21" i="1"/>
  <c r="H21" i="1"/>
  <c r="G21" i="1" s="1"/>
  <c r="E21" i="1"/>
  <c r="D21" i="1"/>
  <c r="C21" i="1"/>
  <c r="R20" i="1"/>
  <c r="K20" i="1"/>
  <c r="I20" i="1"/>
  <c r="H20" i="1"/>
  <c r="G20" i="1" s="1"/>
  <c r="E20" i="1"/>
  <c r="D20" i="1"/>
  <c r="C20" i="1"/>
  <c r="R19" i="1"/>
  <c r="K19" i="1"/>
  <c r="I19" i="1"/>
  <c r="H19" i="1"/>
  <c r="G19" i="1" s="1"/>
  <c r="E19" i="1"/>
  <c r="D19" i="1"/>
  <c r="C19" i="1"/>
  <c r="R18" i="1"/>
  <c r="K18" i="1"/>
  <c r="I18" i="1"/>
  <c r="H18" i="1"/>
  <c r="G18" i="1" s="1"/>
  <c r="E18" i="1"/>
  <c r="D18" i="1"/>
  <c r="C18" i="1"/>
  <c r="R17" i="1"/>
  <c r="K17" i="1"/>
  <c r="I17" i="1"/>
  <c r="H17" i="1"/>
  <c r="G17" i="1" s="1"/>
  <c r="E17" i="1"/>
  <c r="D17" i="1"/>
  <c r="C17" i="1"/>
  <c r="R33" i="1"/>
  <c r="K33" i="1"/>
  <c r="I33" i="1"/>
  <c r="H33" i="1"/>
  <c r="G33" i="1" s="1"/>
  <c r="E33" i="1"/>
  <c r="D33" i="1"/>
  <c r="C33" i="1"/>
  <c r="R32" i="1"/>
  <c r="K32" i="1"/>
  <c r="I32" i="1"/>
  <c r="H32" i="1"/>
  <c r="G32" i="1" s="1"/>
  <c r="E32" i="1"/>
  <c r="D32" i="1"/>
  <c r="C32" i="1"/>
  <c r="R31" i="1"/>
  <c r="K31" i="1"/>
  <c r="I31" i="1"/>
  <c r="H31" i="1"/>
  <c r="G31" i="1" s="1"/>
  <c r="E31" i="1"/>
  <c r="D31" i="1"/>
  <c r="C31" i="1"/>
  <c r="R30" i="1"/>
  <c r="K30" i="1"/>
  <c r="I30" i="1"/>
  <c r="H30" i="1"/>
  <c r="G30" i="1" s="1"/>
  <c r="E30" i="1"/>
  <c r="D30" i="1"/>
  <c r="C30" i="1"/>
  <c r="R29" i="1"/>
  <c r="K29" i="1"/>
  <c r="I29" i="1"/>
  <c r="H29" i="1"/>
  <c r="G29" i="1" s="1"/>
  <c r="E29" i="1"/>
  <c r="D29" i="1"/>
  <c r="C29" i="1"/>
  <c r="R28" i="1"/>
  <c r="K28" i="1"/>
  <c r="I28" i="1"/>
  <c r="H28" i="1"/>
  <c r="G28" i="1" s="1"/>
  <c r="E28" i="1"/>
  <c r="D28" i="1"/>
  <c r="C28" i="1"/>
  <c r="R27" i="1"/>
  <c r="K27" i="1"/>
  <c r="I27" i="1"/>
  <c r="H27" i="1"/>
  <c r="G27" i="1" s="1"/>
  <c r="E27" i="1"/>
  <c r="D27" i="1"/>
  <c r="C27" i="1"/>
  <c r="R128" i="1"/>
  <c r="K128" i="1"/>
  <c r="I128" i="1"/>
  <c r="H128" i="1"/>
  <c r="G128" i="1" s="1"/>
  <c r="E128" i="1"/>
  <c r="D128" i="1"/>
  <c r="C128" i="1"/>
  <c r="R127" i="1"/>
  <c r="K127" i="1"/>
  <c r="I127" i="1"/>
  <c r="H127" i="1"/>
  <c r="G127" i="1" s="1"/>
  <c r="E127" i="1"/>
  <c r="D127" i="1"/>
  <c r="C127" i="1"/>
  <c r="R126" i="1"/>
  <c r="K126" i="1"/>
  <c r="I126" i="1"/>
  <c r="H126" i="1"/>
  <c r="G126" i="1" s="1"/>
  <c r="E126" i="1"/>
  <c r="D126" i="1"/>
  <c r="C126" i="1"/>
  <c r="R125" i="1"/>
  <c r="K125" i="1"/>
  <c r="I125" i="1"/>
  <c r="H125" i="1"/>
  <c r="G125" i="1" s="1"/>
  <c r="E125" i="1"/>
  <c r="D125" i="1"/>
  <c r="C125" i="1"/>
  <c r="R124" i="1"/>
  <c r="K124" i="1"/>
  <c r="I124" i="1"/>
  <c r="H124" i="1"/>
  <c r="G124" i="1" s="1"/>
  <c r="E124" i="1"/>
  <c r="D124" i="1"/>
  <c r="C124" i="1"/>
  <c r="R123" i="1"/>
  <c r="K123" i="1"/>
  <c r="I123" i="1"/>
  <c r="H123" i="1"/>
  <c r="G123" i="1" s="1"/>
  <c r="E123" i="1"/>
  <c r="D123" i="1"/>
  <c r="C123" i="1"/>
  <c r="R122" i="1"/>
  <c r="K122" i="1"/>
  <c r="I122" i="1"/>
  <c r="H122" i="1"/>
  <c r="G122" i="1" s="1"/>
  <c r="E122" i="1"/>
  <c r="D122" i="1"/>
  <c r="C122" i="1"/>
  <c r="R121" i="1"/>
  <c r="K121" i="1"/>
  <c r="I121" i="1"/>
  <c r="H121" i="1"/>
  <c r="G121" i="1" s="1"/>
  <c r="E121" i="1"/>
  <c r="D121" i="1"/>
  <c r="C121" i="1"/>
  <c r="R120" i="1"/>
  <c r="K120" i="1"/>
  <c r="I120" i="1"/>
  <c r="H120" i="1"/>
  <c r="G120" i="1" s="1"/>
  <c r="E120" i="1"/>
  <c r="D120" i="1"/>
  <c r="C120" i="1"/>
  <c r="R119" i="1"/>
  <c r="K119" i="1"/>
  <c r="I119" i="1"/>
  <c r="H119" i="1"/>
  <c r="G119" i="1" s="1"/>
  <c r="E119" i="1"/>
  <c r="D119" i="1"/>
  <c r="C119" i="1"/>
  <c r="R200" i="1"/>
  <c r="K200" i="1"/>
  <c r="I200" i="1"/>
  <c r="H200" i="1"/>
  <c r="G200" i="1" s="1"/>
  <c r="E200" i="1"/>
  <c r="D200" i="1"/>
  <c r="C200" i="1"/>
  <c r="R199" i="1"/>
  <c r="K199" i="1"/>
  <c r="I199" i="1"/>
  <c r="H199" i="1"/>
  <c r="G199" i="1" s="1"/>
  <c r="E199" i="1"/>
  <c r="D199" i="1"/>
  <c r="C199" i="1"/>
  <c r="R198" i="1"/>
  <c r="K198" i="1"/>
  <c r="I198" i="1"/>
  <c r="H198" i="1"/>
  <c r="G198" i="1" s="1"/>
  <c r="E198" i="1"/>
  <c r="D198" i="1"/>
  <c r="C198" i="1"/>
  <c r="R197" i="1"/>
  <c r="K197" i="1"/>
  <c r="I197" i="1"/>
  <c r="H197" i="1"/>
  <c r="G197" i="1" s="1"/>
  <c r="E197" i="1"/>
  <c r="D197" i="1"/>
  <c r="C197" i="1"/>
  <c r="R196" i="1"/>
  <c r="K196" i="1"/>
  <c r="I196" i="1"/>
  <c r="H196" i="1"/>
  <c r="G196" i="1" s="1"/>
  <c r="E196" i="1"/>
  <c r="D196" i="1"/>
  <c r="C196" i="1"/>
  <c r="R195" i="1"/>
  <c r="K195" i="1"/>
  <c r="I195" i="1"/>
  <c r="H195" i="1"/>
  <c r="G195" i="1" s="1"/>
  <c r="E195" i="1"/>
  <c r="D195" i="1"/>
  <c r="C195" i="1"/>
  <c r="R166" i="1"/>
  <c r="K166" i="1"/>
  <c r="I166" i="1"/>
  <c r="H166" i="1"/>
  <c r="G166" i="1" s="1"/>
  <c r="E166" i="1"/>
  <c r="D166" i="1"/>
  <c r="C166" i="1"/>
  <c r="R165" i="1"/>
  <c r="K165" i="1"/>
  <c r="I165" i="1"/>
  <c r="H165" i="1"/>
  <c r="G165" i="1" s="1"/>
  <c r="E165" i="1"/>
  <c r="D165" i="1"/>
  <c r="C165" i="1"/>
  <c r="R164" i="1"/>
  <c r="K164" i="1"/>
  <c r="I164" i="1"/>
  <c r="H164" i="1"/>
  <c r="G164" i="1" s="1"/>
  <c r="E164" i="1"/>
  <c r="D164" i="1"/>
  <c r="C164" i="1"/>
  <c r="R163" i="1"/>
  <c r="K163" i="1"/>
  <c r="I163" i="1"/>
  <c r="H163" i="1"/>
  <c r="G163" i="1" s="1"/>
  <c r="E163" i="1"/>
  <c r="D163" i="1"/>
  <c r="C163" i="1"/>
  <c r="R162" i="1"/>
  <c r="K162" i="1"/>
  <c r="I162" i="1"/>
  <c r="H162" i="1"/>
  <c r="G162" i="1" s="1"/>
  <c r="E162" i="1"/>
  <c r="D162" i="1"/>
  <c r="C162" i="1"/>
  <c r="R161" i="1"/>
  <c r="K161" i="1"/>
  <c r="I161" i="1"/>
  <c r="H161" i="1"/>
  <c r="G161" i="1" s="1"/>
  <c r="E161" i="1"/>
  <c r="D161" i="1"/>
  <c r="C161" i="1"/>
  <c r="R160" i="1"/>
  <c r="K160" i="1"/>
  <c r="I160" i="1"/>
  <c r="H160" i="1"/>
  <c r="G160" i="1" s="1"/>
  <c r="E160" i="1"/>
  <c r="D160" i="1"/>
  <c r="C160" i="1"/>
  <c r="R229" i="1"/>
  <c r="K229" i="1"/>
  <c r="I229" i="1"/>
  <c r="H229" i="1"/>
  <c r="G229" i="1" s="1"/>
  <c r="E229" i="1"/>
  <c r="D229" i="1"/>
  <c r="C229" i="1"/>
  <c r="R228" i="1"/>
  <c r="K228" i="1"/>
  <c r="I228" i="1"/>
  <c r="H228" i="1"/>
  <c r="G228" i="1" s="1"/>
  <c r="E228" i="1"/>
  <c r="D228" i="1"/>
  <c r="C228" i="1"/>
  <c r="R227" i="1"/>
  <c r="K227" i="1"/>
  <c r="I227" i="1"/>
  <c r="H227" i="1"/>
  <c r="G227" i="1" s="1"/>
  <c r="E227" i="1"/>
  <c r="D227" i="1"/>
  <c r="C227" i="1"/>
  <c r="R141" i="1"/>
  <c r="K141" i="1"/>
  <c r="I141" i="1"/>
  <c r="H141" i="1"/>
  <c r="G141" i="1" s="1"/>
  <c r="E141" i="1"/>
  <c r="D141" i="1"/>
  <c r="C141" i="1"/>
  <c r="R140" i="1"/>
  <c r="K140" i="1"/>
  <c r="I140" i="1"/>
  <c r="H140" i="1"/>
  <c r="G140" i="1" s="1"/>
  <c r="E140" i="1"/>
  <c r="D140" i="1"/>
  <c r="C140" i="1"/>
  <c r="R139" i="1"/>
  <c r="K139" i="1"/>
  <c r="I139" i="1"/>
  <c r="H139" i="1"/>
  <c r="G139" i="1" s="1"/>
  <c r="E139" i="1"/>
  <c r="D139" i="1"/>
  <c r="C139" i="1"/>
  <c r="R138" i="1"/>
  <c r="K138" i="1"/>
  <c r="I138" i="1"/>
  <c r="H138" i="1"/>
  <c r="G138" i="1" s="1"/>
  <c r="E138" i="1"/>
  <c r="D138" i="1"/>
  <c r="C138" i="1"/>
  <c r="R137" i="1"/>
  <c r="K137" i="1"/>
  <c r="I137" i="1"/>
  <c r="H137" i="1"/>
  <c r="G137" i="1" s="1"/>
  <c r="E137" i="1"/>
  <c r="D137" i="1"/>
  <c r="C137" i="1"/>
  <c r="R136" i="1"/>
  <c r="K136" i="1"/>
  <c r="I136" i="1"/>
  <c r="H136" i="1"/>
  <c r="G136" i="1" s="1"/>
  <c r="E136" i="1"/>
  <c r="D136" i="1"/>
  <c r="C136" i="1"/>
  <c r="R135" i="1"/>
  <c r="K135" i="1"/>
  <c r="I135" i="1"/>
  <c r="H135" i="1"/>
  <c r="G135" i="1" s="1"/>
  <c r="E135" i="1"/>
  <c r="D135" i="1"/>
  <c r="C135" i="1"/>
  <c r="R134" i="1"/>
  <c r="K134" i="1"/>
  <c r="I134" i="1"/>
  <c r="H134" i="1"/>
  <c r="G134" i="1" s="1"/>
  <c r="E134" i="1"/>
  <c r="D134" i="1"/>
  <c r="C134" i="1"/>
  <c r="R132" i="1"/>
  <c r="K132" i="1"/>
  <c r="I132" i="1"/>
  <c r="H132" i="1"/>
  <c r="G132" i="1" s="1"/>
  <c r="E132" i="1"/>
  <c r="D132" i="1"/>
  <c r="C132" i="1"/>
  <c r="R130" i="1"/>
  <c r="K130" i="1"/>
  <c r="I130" i="1"/>
  <c r="H130" i="1"/>
  <c r="G130" i="1" s="1"/>
  <c r="E130" i="1"/>
  <c r="D130" i="1"/>
  <c r="C130" i="1"/>
  <c r="R84" i="1"/>
  <c r="K84" i="1"/>
  <c r="I84" i="1"/>
  <c r="H84" i="1"/>
  <c r="G84" i="1" s="1"/>
  <c r="E84" i="1"/>
  <c r="D84" i="1"/>
  <c r="C84" i="1"/>
  <c r="R83" i="1"/>
  <c r="K83" i="1"/>
  <c r="I83" i="1"/>
  <c r="H83" i="1"/>
  <c r="G83" i="1" s="1"/>
  <c r="E83" i="1"/>
  <c r="D83" i="1"/>
  <c r="C83" i="1"/>
  <c r="R36" i="1"/>
  <c r="K36" i="1"/>
  <c r="I36" i="1"/>
  <c r="H36" i="1"/>
  <c r="G36" i="1" s="1"/>
  <c r="E36" i="1"/>
  <c r="D36" i="1"/>
  <c r="C36" i="1"/>
  <c r="R35" i="1"/>
  <c r="K35" i="1"/>
  <c r="I35" i="1"/>
  <c r="H35" i="1"/>
  <c r="G35" i="1" s="1"/>
  <c r="E35" i="1"/>
  <c r="D35" i="1"/>
  <c r="C35" i="1"/>
  <c r="R5" i="1"/>
  <c r="N5" i="1"/>
  <c r="I5" i="1"/>
  <c r="H5" i="1"/>
  <c r="G5" i="1" s="1"/>
  <c r="E5" i="1"/>
  <c r="D5" i="1"/>
  <c r="C5" i="1"/>
  <c r="R216" i="1"/>
  <c r="K216" i="1"/>
  <c r="I216" i="1"/>
  <c r="H216" i="1"/>
  <c r="G216" i="1" s="1"/>
  <c r="E216" i="1"/>
  <c r="D216" i="1"/>
  <c r="C216" i="1"/>
  <c r="R180" i="1" l="1"/>
  <c r="R179" i="1"/>
  <c r="R8" i="1" l="1"/>
  <c r="R215" i="1" l="1"/>
  <c r="U42" i="3" l="1"/>
  <c r="U41" i="3"/>
  <c r="A232" i="1" s="1"/>
  <c r="U40" i="3"/>
  <c r="U39" i="3"/>
  <c r="U38" i="3"/>
  <c r="A217" i="1" s="1"/>
  <c r="U37" i="3"/>
  <c r="A216" i="1" s="1"/>
  <c r="U36" i="3"/>
  <c r="U35" i="3"/>
  <c r="U34" i="3"/>
  <c r="U33" i="3"/>
  <c r="U32" i="3"/>
  <c r="A189" i="1" s="1"/>
  <c r="U31" i="3"/>
  <c r="A180" i="1" s="1"/>
  <c r="U30" i="3"/>
  <c r="U29" i="3"/>
  <c r="A169" i="1" s="1"/>
  <c r="U28" i="3"/>
  <c r="U27" i="3"/>
  <c r="U26" i="3"/>
  <c r="U25" i="3"/>
  <c r="U24" i="3"/>
  <c r="U23" i="3"/>
  <c r="U22" i="3"/>
  <c r="A129" i="1" s="1"/>
  <c r="U21" i="3"/>
  <c r="U20" i="3"/>
  <c r="U19" i="3"/>
  <c r="A104" i="1" s="1"/>
  <c r="U18" i="3"/>
  <c r="U17" i="3"/>
  <c r="U16" i="3"/>
  <c r="U15" i="3"/>
  <c r="U14" i="3"/>
  <c r="U13" i="3"/>
  <c r="A57" i="1" s="1"/>
  <c r="U12" i="3"/>
  <c r="U11" i="3"/>
  <c r="U10" i="3"/>
  <c r="A34" i="1" s="1"/>
  <c r="U9" i="3"/>
  <c r="U8" i="3"/>
  <c r="U7" i="3"/>
  <c r="A15" i="1" s="1"/>
  <c r="U6" i="3"/>
  <c r="A6" i="1" s="1"/>
  <c r="U5" i="3"/>
  <c r="A5" i="1" s="1"/>
  <c r="R16" i="1"/>
  <c r="R15" i="1"/>
  <c r="R14" i="1"/>
  <c r="R13" i="1"/>
  <c r="R12" i="1"/>
  <c r="R11" i="1"/>
  <c r="R10" i="1"/>
  <c r="R9" i="1"/>
  <c r="R58" i="1"/>
  <c r="R57" i="1"/>
  <c r="R181" i="1"/>
  <c r="R178" i="1"/>
  <c r="R177" i="1"/>
  <c r="R176" i="1"/>
  <c r="R175" i="1"/>
  <c r="R174" i="1"/>
  <c r="R105" i="1"/>
  <c r="R104" i="1"/>
  <c r="R103" i="1"/>
  <c r="R102" i="1"/>
  <c r="R101" i="1"/>
  <c r="R100" i="1"/>
  <c r="R99" i="1"/>
  <c r="R98" i="1"/>
  <c r="R97" i="1"/>
  <c r="R56" i="1"/>
  <c r="R55" i="1"/>
  <c r="R54" i="1"/>
  <c r="R53" i="1"/>
  <c r="R52" i="1"/>
  <c r="R51" i="1"/>
  <c r="R50" i="1"/>
  <c r="R7" i="1"/>
  <c r="R214" i="1"/>
  <c r="R146" i="1"/>
  <c r="A44" i="1" l="1"/>
  <c r="A43" i="1"/>
  <c r="A42" i="1"/>
  <c r="A41" i="1"/>
  <c r="A40" i="1"/>
  <c r="A39" i="1"/>
  <c r="A38" i="1"/>
  <c r="A37" i="1"/>
  <c r="A75" i="1"/>
  <c r="A70" i="1"/>
  <c r="A71" i="1"/>
  <c r="A88" i="1"/>
  <c r="A87" i="1"/>
  <c r="A86" i="1"/>
  <c r="A85" i="1"/>
  <c r="A131" i="1"/>
  <c r="A133" i="1"/>
  <c r="A143" i="1"/>
  <c r="A142" i="1"/>
  <c r="A64" i="1"/>
  <c r="A63" i="1"/>
  <c r="A62" i="1"/>
  <c r="A93" i="1"/>
  <c r="A89" i="1"/>
  <c r="A96" i="1"/>
  <c r="A95" i="1"/>
  <c r="A113" i="1"/>
  <c r="A112" i="1"/>
  <c r="A111" i="1"/>
  <c r="A168" i="1"/>
  <c r="A167" i="1"/>
  <c r="A170" i="1"/>
  <c r="A211" i="1"/>
  <c r="A209" i="1"/>
  <c r="A206" i="1"/>
  <c r="A202" i="1"/>
  <c r="A201" i="1"/>
  <c r="A212" i="1"/>
  <c r="A210" i="1"/>
  <c r="A208" i="1"/>
  <c r="A207" i="1"/>
  <c r="A205" i="1"/>
  <c r="A204" i="1"/>
  <c r="A203" i="1"/>
  <c r="A48" i="1"/>
  <c r="A46" i="1"/>
  <c r="A49" i="1"/>
  <c r="A47" i="1"/>
  <c r="A45" i="1"/>
  <c r="A94" i="1"/>
  <c r="A91" i="1"/>
  <c r="A92" i="1"/>
  <c r="A90" i="1"/>
  <c r="A110" i="1"/>
  <c r="A107" i="1"/>
  <c r="A109" i="1"/>
  <c r="A108" i="1"/>
  <c r="A106" i="1"/>
  <c r="A145" i="1"/>
  <c r="A144" i="1"/>
  <c r="A173" i="1"/>
  <c r="A171" i="1"/>
  <c r="A172" i="1"/>
  <c r="A213" i="1"/>
  <c r="A234" i="1"/>
  <c r="A82" i="1"/>
  <c r="A80" i="1"/>
  <c r="A78" i="1"/>
  <c r="A76" i="1"/>
  <c r="A81" i="1"/>
  <c r="A79" i="1"/>
  <c r="A77" i="1"/>
  <c r="A147" i="1"/>
  <c r="A74" i="1"/>
  <c r="A73" i="1"/>
  <c r="A72" i="1"/>
  <c r="A69" i="1"/>
  <c r="A68" i="1"/>
  <c r="A67" i="1"/>
  <c r="A66" i="1"/>
  <c r="A65" i="1"/>
  <c r="A25" i="1"/>
  <c r="A22" i="1"/>
  <c r="A26" i="1"/>
  <c r="A24" i="1"/>
  <c r="A23" i="1"/>
  <c r="A35" i="1"/>
  <c r="A36" i="1"/>
  <c r="A83" i="1"/>
  <c r="A84" i="1"/>
  <c r="A117" i="1"/>
  <c r="A114" i="1"/>
  <c r="A118" i="1"/>
  <c r="A116" i="1"/>
  <c r="A115" i="1"/>
  <c r="A140" i="1"/>
  <c r="A138" i="1"/>
  <c r="A136" i="1"/>
  <c r="A134" i="1"/>
  <c r="A130" i="1"/>
  <c r="A141" i="1"/>
  <c r="A139" i="1"/>
  <c r="A137" i="1"/>
  <c r="A135" i="1"/>
  <c r="A132" i="1"/>
  <c r="A158" i="1"/>
  <c r="A156" i="1"/>
  <c r="A154" i="1"/>
  <c r="A153" i="1"/>
  <c r="A152" i="1"/>
  <c r="A150" i="1"/>
  <c r="A148" i="1"/>
  <c r="A159" i="1"/>
  <c r="A157" i="1"/>
  <c r="A155" i="1"/>
  <c r="A151" i="1"/>
  <c r="A149" i="1"/>
  <c r="A192" i="1"/>
  <c r="A190" i="1"/>
  <c r="A194" i="1"/>
  <c r="A193" i="1"/>
  <c r="A191" i="1"/>
  <c r="A226" i="1"/>
  <c r="A224" i="1"/>
  <c r="A222" i="1"/>
  <c r="A220" i="1"/>
  <c r="A218" i="1"/>
  <c r="A225" i="1"/>
  <c r="A223" i="1"/>
  <c r="A221" i="1"/>
  <c r="A219" i="1"/>
  <c r="A233" i="1"/>
  <c r="A231" i="1"/>
  <c r="A230" i="1"/>
  <c r="A146" i="1"/>
  <c r="A215" i="1"/>
  <c r="A7" i="1"/>
  <c r="A50" i="1"/>
  <c r="A52" i="1"/>
  <c r="A54" i="1"/>
  <c r="A56" i="1"/>
  <c r="A98" i="1"/>
  <c r="A99" i="1"/>
  <c r="A101" i="1"/>
  <c r="A103" i="1"/>
  <c r="A105" i="1"/>
  <c r="A175" i="1"/>
  <c r="A177" i="1"/>
  <c r="A179" i="1"/>
  <c r="A181" i="1"/>
  <c r="A58" i="1"/>
  <c r="A10" i="1"/>
  <c r="A12" i="1"/>
  <c r="A14" i="1"/>
  <c r="A21" i="1"/>
  <c r="A18" i="1"/>
  <c r="A20" i="1"/>
  <c r="A19" i="1"/>
  <c r="A17" i="1"/>
  <c r="A32" i="1"/>
  <c r="A30" i="1"/>
  <c r="A28" i="1"/>
  <c r="A33" i="1"/>
  <c r="A31" i="1"/>
  <c r="A29" i="1"/>
  <c r="A27" i="1"/>
  <c r="A61" i="1"/>
  <c r="A59" i="1"/>
  <c r="A60" i="1"/>
  <c r="A127" i="1"/>
  <c r="A126" i="1"/>
  <c r="A124" i="1"/>
  <c r="A122" i="1"/>
  <c r="A120" i="1"/>
  <c r="A128" i="1"/>
  <c r="A125" i="1"/>
  <c r="A123" i="1"/>
  <c r="A121" i="1"/>
  <c r="A119" i="1"/>
  <c r="A166" i="1"/>
  <c r="A164" i="1"/>
  <c r="A163" i="1"/>
  <c r="A162" i="1"/>
  <c r="A160" i="1"/>
  <c r="A165" i="1"/>
  <c r="A161" i="1"/>
  <c r="A187" i="1"/>
  <c r="A184" i="1"/>
  <c r="A182" i="1"/>
  <c r="A186" i="1"/>
  <c r="A185" i="1"/>
  <c r="A183" i="1"/>
  <c r="A200" i="1"/>
  <c r="A198" i="1"/>
  <c r="A196" i="1"/>
  <c r="A199" i="1"/>
  <c r="A197" i="1"/>
  <c r="A195" i="1"/>
  <c r="A229" i="1"/>
  <c r="A227" i="1"/>
  <c r="A228" i="1"/>
  <c r="A214" i="1"/>
  <c r="A8" i="1"/>
  <c r="A51" i="1"/>
  <c r="A53" i="1"/>
  <c r="A55" i="1"/>
  <c r="A97" i="1"/>
  <c r="A100" i="1"/>
  <c r="A102" i="1"/>
  <c r="A174" i="1"/>
  <c r="A176" i="1"/>
  <c r="A178" i="1"/>
  <c r="A9" i="1"/>
  <c r="A11" i="1"/>
  <c r="A13" i="1"/>
  <c r="A16" i="1"/>
  <c r="S42" i="3"/>
  <c r="Q42" i="3"/>
  <c r="P42" i="3"/>
  <c r="O42" i="3"/>
  <c r="N42" i="3"/>
  <c r="M42" i="3"/>
  <c r="K42" i="3"/>
  <c r="S41" i="3"/>
  <c r="Q41" i="3"/>
  <c r="P41" i="3"/>
  <c r="O41" i="3"/>
  <c r="N41" i="3"/>
  <c r="M41" i="3"/>
  <c r="K41" i="3"/>
  <c r="S40" i="3"/>
  <c r="Q40" i="3"/>
  <c r="P40" i="3"/>
  <c r="O40" i="3"/>
  <c r="N40" i="3"/>
  <c r="M40" i="3"/>
  <c r="K40" i="3"/>
  <c r="S39" i="3"/>
  <c r="Q39" i="3"/>
  <c r="P39" i="3"/>
  <c r="O39" i="3"/>
  <c r="N39" i="3"/>
  <c r="M39" i="3"/>
  <c r="K39" i="3"/>
  <c r="S38" i="3"/>
  <c r="Q38" i="3"/>
  <c r="P38" i="3"/>
  <c r="O38" i="3"/>
  <c r="N38" i="3"/>
  <c r="M38" i="3"/>
  <c r="K38" i="3"/>
  <c r="S37" i="3"/>
  <c r="Q37" i="3"/>
  <c r="P37" i="3"/>
  <c r="O37" i="3"/>
  <c r="N37" i="3"/>
  <c r="M37" i="3"/>
  <c r="K37" i="3"/>
  <c r="S36" i="3"/>
  <c r="Q36" i="3"/>
  <c r="P36" i="3"/>
  <c r="O36" i="3"/>
  <c r="N36" i="3"/>
  <c r="M36" i="3"/>
  <c r="K36" i="3"/>
  <c r="S35" i="3"/>
  <c r="Q35" i="3"/>
  <c r="P35" i="3"/>
  <c r="O35" i="3"/>
  <c r="N35" i="3"/>
  <c r="M35" i="3"/>
  <c r="K35" i="3"/>
  <c r="S34" i="3"/>
  <c r="Q34" i="3"/>
  <c r="P34" i="3"/>
  <c r="O34" i="3"/>
  <c r="N34" i="3"/>
  <c r="M34" i="3"/>
  <c r="K34" i="3"/>
  <c r="S33" i="3"/>
  <c r="Q33" i="3"/>
  <c r="P33" i="3"/>
  <c r="O33" i="3"/>
  <c r="N33" i="3"/>
  <c r="M33" i="3"/>
  <c r="K33" i="3"/>
  <c r="S32" i="3"/>
  <c r="Q32" i="3"/>
  <c r="P32" i="3"/>
  <c r="O32" i="3"/>
  <c r="N32" i="3"/>
  <c r="M32" i="3"/>
  <c r="K32" i="3"/>
  <c r="S31" i="3"/>
  <c r="Q31" i="3"/>
  <c r="P31" i="3"/>
  <c r="O31" i="3"/>
  <c r="N31" i="3"/>
  <c r="M31" i="3"/>
  <c r="K31" i="3"/>
  <c r="S30" i="3"/>
  <c r="Q30" i="3"/>
  <c r="P30" i="3"/>
  <c r="O30" i="3"/>
  <c r="N30" i="3"/>
  <c r="M30" i="3"/>
  <c r="K30" i="3"/>
  <c r="S29" i="3"/>
  <c r="Q29" i="3"/>
  <c r="P29" i="3"/>
  <c r="O29" i="3"/>
  <c r="N29" i="3"/>
  <c r="M29" i="3"/>
  <c r="K29" i="3"/>
  <c r="S28" i="3"/>
  <c r="Q28" i="3"/>
  <c r="P28" i="3"/>
  <c r="O28" i="3"/>
  <c r="N28" i="3"/>
  <c r="M28" i="3"/>
  <c r="K28" i="3"/>
  <c r="S27" i="3"/>
  <c r="Q27" i="3"/>
  <c r="P27" i="3"/>
  <c r="O27" i="3"/>
  <c r="N27" i="3"/>
  <c r="M27" i="3"/>
  <c r="K27" i="3"/>
  <c r="S26" i="3"/>
  <c r="Q26" i="3"/>
  <c r="P26" i="3"/>
  <c r="O26" i="3"/>
  <c r="N26" i="3"/>
  <c r="M26" i="3"/>
  <c r="K26" i="3"/>
  <c r="S25" i="3"/>
  <c r="Q25" i="3"/>
  <c r="P25" i="3"/>
  <c r="O25" i="3"/>
  <c r="N25" i="3"/>
  <c r="M25" i="3"/>
  <c r="K25" i="3"/>
  <c r="S24" i="3"/>
  <c r="Q24" i="3"/>
  <c r="P24" i="3"/>
  <c r="O24" i="3"/>
  <c r="N24" i="3"/>
  <c r="M24" i="3"/>
  <c r="K24" i="3"/>
  <c r="S23" i="3"/>
  <c r="Q23" i="3"/>
  <c r="P23" i="3"/>
  <c r="O23" i="3"/>
  <c r="N23" i="3"/>
  <c r="M23" i="3"/>
  <c r="K23" i="3"/>
  <c r="S22" i="3"/>
  <c r="Q22" i="3"/>
  <c r="P22" i="3"/>
  <c r="O22" i="3"/>
  <c r="N22" i="3"/>
  <c r="M22" i="3"/>
  <c r="K22" i="3"/>
  <c r="S21" i="3"/>
  <c r="Q21" i="3"/>
  <c r="P21" i="3"/>
  <c r="O21" i="3"/>
  <c r="N21" i="3"/>
  <c r="M21" i="3"/>
  <c r="K21" i="3"/>
  <c r="S20" i="3"/>
  <c r="Q20" i="3"/>
  <c r="P20" i="3"/>
  <c r="O20" i="3"/>
  <c r="N20" i="3"/>
  <c r="M20" i="3"/>
  <c r="K20" i="3"/>
  <c r="S19" i="3"/>
  <c r="Q19" i="3"/>
  <c r="P19" i="3"/>
  <c r="O19" i="3"/>
  <c r="N19" i="3"/>
  <c r="M19" i="3"/>
  <c r="K19" i="3"/>
  <c r="S18" i="3"/>
  <c r="Q18" i="3"/>
  <c r="P18" i="3"/>
  <c r="O18" i="3"/>
  <c r="N18" i="3"/>
  <c r="M18" i="3"/>
  <c r="K18" i="3"/>
  <c r="S17" i="3"/>
  <c r="Q17" i="3"/>
  <c r="P17" i="3"/>
  <c r="O17" i="3"/>
  <c r="N17" i="3"/>
  <c r="M17" i="3"/>
  <c r="K17" i="3"/>
  <c r="S16" i="3"/>
  <c r="Q16" i="3"/>
  <c r="P16" i="3"/>
  <c r="O16" i="3"/>
  <c r="N16" i="3"/>
  <c r="M16" i="3"/>
  <c r="K16" i="3"/>
  <c r="S15" i="3"/>
  <c r="Q15" i="3"/>
  <c r="P15" i="3"/>
  <c r="O15" i="3"/>
  <c r="N15" i="3"/>
  <c r="M15" i="3"/>
  <c r="K15" i="3"/>
  <c r="S14" i="3"/>
  <c r="Q14" i="3"/>
  <c r="P14" i="3"/>
  <c r="O14" i="3"/>
  <c r="N14" i="3"/>
  <c r="M14" i="3"/>
  <c r="K14" i="3"/>
  <c r="S13" i="3"/>
  <c r="Q13" i="3"/>
  <c r="P13" i="3"/>
  <c r="O13" i="3"/>
  <c r="N13" i="3"/>
  <c r="M13" i="3"/>
  <c r="K13" i="3"/>
  <c r="S12" i="3"/>
  <c r="Q12" i="3"/>
  <c r="P12" i="3"/>
  <c r="O12" i="3"/>
  <c r="N12" i="3"/>
  <c r="M12" i="3"/>
  <c r="K12" i="3"/>
  <c r="S11" i="3"/>
  <c r="Q11" i="3"/>
  <c r="P11" i="3"/>
  <c r="O11" i="3"/>
  <c r="N11" i="3"/>
  <c r="M11" i="3"/>
  <c r="K11" i="3"/>
  <c r="S10" i="3"/>
  <c r="Q10" i="3"/>
  <c r="P10" i="3"/>
  <c r="O10" i="3"/>
  <c r="N10" i="3"/>
  <c r="M10" i="3"/>
  <c r="K10" i="3"/>
  <c r="S9" i="3"/>
  <c r="Q9" i="3"/>
  <c r="P9" i="3"/>
  <c r="O9" i="3"/>
  <c r="N9" i="3"/>
  <c r="M9" i="3"/>
  <c r="K9" i="3"/>
  <c r="S8" i="3"/>
  <c r="Q8" i="3"/>
  <c r="P8" i="3"/>
  <c r="O8" i="3"/>
  <c r="N8" i="3"/>
  <c r="M8" i="3"/>
  <c r="K8" i="3"/>
  <c r="S7" i="3"/>
  <c r="Q7" i="3"/>
  <c r="P7" i="3"/>
  <c r="O7" i="3"/>
  <c r="N7" i="3"/>
  <c r="M7" i="3"/>
  <c r="K7" i="3"/>
  <c r="S6" i="3"/>
  <c r="Q6" i="3"/>
  <c r="P6" i="3"/>
  <c r="O6" i="3"/>
  <c r="N6" i="3"/>
  <c r="M6" i="3"/>
  <c r="K6" i="3"/>
  <c r="K16" i="1"/>
  <c r="I16" i="1"/>
  <c r="H16" i="1"/>
  <c r="G16" i="1" s="1"/>
  <c r="E16" i="1"/>
  <c r="D16" i="1"/>
  <c r="C16" i="1"/>
  <c r="K15" i="1"/>
  <c r="I15" i="1"/>
  <c r="H15" i="1"/>
  <c r="G15" i="1" s="1"/>
  <c r="E15" i="1"/>
  <c r="D15" i="1"/>
  <c r="C15" i="1"/>
  <c r="K14" i="1"/>
  <c r="I14" i="1"/>
  <c r="H14" i="1"/>
  <c r="G14" i="1" s="1"/>
  <c r="E14" i="1"/>
  <c r="D14" i="1"/>
  <c r="C14" i="1"/>
  <c r="K13" i="1"/>
  <c r="I13" i="1"/>
  <c r="H13" i="1"/>
  <c r="G13" i="1" s="1"/>
  <c r="E13" i="1"/>
  <c r="D13" i="1"/>
  <c r="C13" i="1"/>
  <c r="K12" i="1"/>
  <c r="I12" i="1"/>
  <c r="H12" i="1"/>
  <c r="G12" i="1" s="1"/>
  <c r="E12" i="1"/>
  <c r="D12" i="1"/>
  <c r="C12" i="1"/>
  <c r="K11" i="1"/>
  <c r="I11" i="1"/>
  <c r="H11" i="1"/>
  <c r="G11" i="1" s="1"/>
  <c r="E11" i="1"/>
  <c r="D11" i="1"/>
  <c r="C11" i="1"/>
  <c r="K10" i="1"/>
  <c r="I10" i="1"/>
  <c r="H10" i="1"/>
  <c r="G10" i="1" s="1"/>
  <c r="E10" i="1"/>
  <c r="D10" i="1"/>
  <c r="C10" i="1"/>
  <c r="K9" i="1"/>
  <c r="I9" i="1"/>
  <c r="H9" i="1"/>
  <c r="G9" i="1" s="1"/>
  <c r="E9" i="1"/>
  <c r="D9" i="1"/>
  <c r="C9" i="1"/>
  <c r="K58" i="1"/>
  <c r="I58" i="1"/>
  <c r="H58" i="1"/>
  <c r="G58" i="1" s="1"/>
  <c r="E58" i="1"/>
  <c r="D58" i="1"/>
  <c r="C58" i="1"/>
  <c r="K57" i="1"/>
  <c r="I57" i="1"/>
  <c r="H57" i="1"/>
  <c r="G57" i="1" s="1"/>
  <c r="E57" i="1"/>
  <c r="D57" i="1"/>
  <c r="C57" i="1"/>
  <c r="K181" i="1"/>
  <c r="I181" i="1"/>
  <c r="H181" i="1"/>
  <c r="G181" i="1" s="1"/>
  <c r="E181" i="1"/>
  <c r="D181" i="1"/>
  <c r="C181" i="1"/>
  <c r="K180" i="1"/>
  <c r="I180" i="1"/>
  <c r="H180" i="1"/>
  <c r="G180" i="1" s="1"/>
  <c r="E180" i="1"/>
  <c r="D180" i="1"/>
  <c r="C180" i="1"/>
  <c r="K179" i="1"/>
  <c r="I179" i="1"/>
  <c r="H179" i="1"/>
  <c r="G179" i="1" s="1"/>
  <c r="E179" i="1"/>
  <c r="D179" i="1"/>
  <c r="C179" i="1"/>
  <c r="K178" i="1"/>
  <c r="I178" i="1"/>
  <c r="H178" i="1"/>
  <c r="G178" i="1" s="1"/>
  <c r="E178" i="1"/>
  <c r="D178" i="1"/>
  <c r="C178" i="1"/>
  <c r="K177" i="1"/>
  <c r="I177" i="1"/>
  <c r="H177" i="1"/>
  <c r="G177" i="1" s="1"/>
  <c r="E177" i="1"/>
  <c r="D177" i="1"/>
  <c r="C177" i="1"/>
  <c r="K176" i="1"/>
  <c r="I176" i="1"/>
  <c r="H176" i="1"/>
  <c r="G176" i="1" s="1"/>
  <c r="E176" i="1"/>
  <c r="D176" i="1"/>
  <c r="C176" i="1"/>
  <c r="K175" i="1"/>
  <c r="I175" i="1"/>
  <c r="H175" i="1"/>
  <c r="G175" i="1" s="1"/>
  <c r="E175" i="1"/>
  <c r="D175" i="1"/>
  <c r="C175" i="1"/>
  <c r="K174" i="1"/>
  <c r="I174" i="1"/>
  <c r="H174" i="1"/>
  <c r="G174" i="1" s="1"/>
  <c r="E174" i="1"/>
  <c r="D174" i="1"/>
  <c r="C174" i="1"/>
  <c r="K105" i="1"/>
  <c r="I105" i="1"/>
  <c r="H105" i="1"/>
  <c r="G105" i="1" s="1"/>
  <c r="E105" i="1"/>
  <c r="D105" i="1"/>
  <c r="C105" i="1"/>
  <c r="K104" i="1"/>
  <c r="I104" i="1"/>
  <c r="H104" i="1"/>
  <c r="G104" i="1" s="1"/>
  <c r="E104" i="1"/>
  <c r="D104" i="1"/>
  <c r="C104" i="1"/>
  <c r="K103" i="1"/>
  <c r="I103" i="1"/>
  <c r="H103" i="1"/>
  <c r="G103" i="1" s="1"/>
  <c r="E103" i="1"/>
  <c r="D103" i="1"/>
  <c r="C103" i="1"/>
  <c r="K102" i="1"/>
  <c r="I102" i="1"/>
  <c r="H102" i="1"/>
  <c r="G102" i="1" s="1"/>
  <c r="E102" i="1"/>
  <c r="D102" i="1"/>
  <c r="C102" i="1"/>
  <c r="K101" i="1"/>
  <c r="I101" i="1"/>
  <c r="H101" i="1"/>
  <c r="G101" i="1" s="1"/>
  <c r="E101" i="1"/>
  <c r="D101" i="1"/>
  <c r="C101" i="1"/>
  <c r="K100" i="1"/>
  <c r="I100" i="1"/>
  <c r="H100" i="1"/>
  <c r="G100" i="1" s="1"/>
  <c r="E100" i="1"/>
  <c r="D100" i="1"/>
  <c r="C100" i="1"/>
  <c r="K99" i="1"/>
  <c r="I99" i="1"/>
  <c r="H99" i="1"/>
  <c r="G99" i="1" s="1"/>
  <c r="E99" i="1"/>
  <c r="D99" i="1"/>
  <c r="C99" i="1"/>
  <c r="K98" i="1"/>
  <c r="I98" i="1"/>
  <c r="H98" i="1"/>
  <c r="G98" i="1" s="1"/>
  <c r="E98" i="1"/>
  <c r="D98" i="1"/>
  <c r="C98" i="1"/>
  <c r="K97" i="1"/>
  <c r="I97" i="1"/>
  <c r="H97" i="1"/>
  <c r="G97" i="1" s="1"/>
  <c r="E97" i="1"/>
  <c r="D97" i="1"/>
  <c r="C97" i="1"/>
  <c r="K56" i="1"/>
  <c r="I56" i="1"/>
  <c r="H56" i="1"/>
  <c r="G56" i="1" s="1"/>
  <c r="E56" i="1"/>
  <c r="D56" i="1"/>
  <c r="C56" i="1"/>
  <c r="K55" i="1"/>
  <c r="I55" i="1"/>
  <c r="H55" i="1"/>
  <c r="G55" i="1" s="1"/>
  <c r="E55" i="1"/>
  <c r="D55" i="1"/>
  <c r="C55" i="1"/>
  <c r="K54" i="1"/>
  <c r="I54" i="1"/>
  <c r="H54" i="1"/>
  <c r="G54" i="1" s="1"/>
  <c r="E54" i="1"/>
  <c r="D54" i="1"/>
  <c r="C54" i="1"/>
  <c r="K53" i="1"/>
  <c r="I53" i="1"/>
  <c r="H53" i="1"/>
  <c r="G53" i="1" s="1"/>
  <c r="E53" i="1"/>
  <c r="D53" i="1"/>
  <c r="C53" i="1"/>
  <c r="K52" i="1"/>
  <c r="I52" i="1"/>
  <c r="H52" i="1"/>
  <c r="G52" i="1" s="1"/>
  <c r="E52" i="1"/>
  <c r="D52" i="1"/>
  <c r="C52" i="1"/>
  <c r="K51" i="1"/>
  <c r="I51" i="1"/>
  <c r="H51" i="1"/>
  <c r="G51" i="1" s="1"/>
  <c r="E51" i="1"/>
  <c r="D51" i="1"/>
  <c r="C51" i="1"/>
  <c r="K50" i="1"/>
  <c r="I50" i="1"/>
  <c r="H50" i="1"/>
  <c r="G50" i="1" s="1"/>
  <c r="E50" i="1"/>
  <c r="D50" i="1"/>
  <c r="C50" i="1"/>
  <c r="K8" i="1"/>
  <c r="I8" i="1"/>
  <c r="H8" i="1"/>
  <c r="G8" i="1" s="1"/>
  <c r="E8" i="1"/>
  <c r="D8" i="1"/>
  <c r="C8" i="1"/>
  <c r="K7" i="1"/>
  <c r="I7" i="1"/>
  <c r="H7" i="1"/>
  <c r="G7" i="1" s="1"/>
  <c r="E7" i="1"/>
  <c r="D7" i="1"/>
  <c r="C7" i="1"/>
  <c r="K215" i="1"/>
  <c r="I215" i="1"/>
  <c r="H215" i="1"/>
  <c r="G215" i="1" s="1"/>
  <c r="E215" i="1"/>
  <c r="D215" i="1"/>
  <c r="C215" i="1"/>
  <c r="K214" i="1"/>
  <c r="I214" i="1"/>
  <c r="H214" i="1"/>
  <c r="G214" i="1" s="1"/>
  <c r="E214" i="1"/>
  <c r="D214" i="1"/>
  <c r="C214" i="1"/>
  <c r="K146" i="1"/>
  <c r="I146" i="1"/>
  <c r="H146" i="1"/>
  <c r="G146" i="1" s="1"/>
  <c r="E146" i="1"/>
  <c r="D146" i="1"/>
  <c r="C146" i="1"/>
  <c r="R42" i="3" l="1"/>
  <c r="L40" i="3"/>
  <c r="L41" i="3"/>
  <c r="L36" i="3"/>
  <c r="L38" i="3"/>
  <c r="L35" i="3"/>
  <c r="L37" i="3"/>
  <c r="L39" i="3"/>
  <c r="L19" i="3"/>
  <c r="L27" i="3"/>
  <c r="L31" i="3"/>
  <c r="L33" i="3"/>
  <c r="R34" i="3"/>
  <c r="R35" i="3"/>
  <c r="R36" i="3"/>
  <c r="R37" i="3"/>
  <c r="R38" i="3"/>
  <c r="R39" i="3"/>
  <c r="R40" i="3"/>
  <c r="R41" i="3"/>
  <c r="L42" i="3"/>
  <c r="L28" i="3"/>
  <c r="L6" i="3"/>
  <c r="L11" i="3"/>
  <c r="L15" i="3"/>
  <c r="L17" i="3"/>
  <c r="R18" i="3"/>
  <c r="R19" i="3"/>
  <c r="L20" i="3"/>
  <c r="L7" i="3"/>
  <c r="L9" i="3"/>
  <c r="R10" i="3"/>
  <c r="R11" i="3"/>
  <c r="L12" i="3"/>
  <c r="L23" i="3"/>
  <c r="L25" i="3"/>
  <c r="R26" i="3"/>
  <c r="R27" i="3"/>
  <c r="R6" i="3"/>
  <c r="R7" i="3"/>
  <c r="L8" i="3"/>
  <c r="L13" i="3"/>
  <c r="R14" i="3"/>
  <c r="R15" i="3"/>
  <c r="L16" i="3"/>
  <c r="L21" i="3"/>
  <c r="R22" i="3"/>
  <c r="R23" i="3"/>
  <c r="L24" i="3"/>
  <c r="L29" i="3"/>
  <c r="R30" i="3"/>
  <c r="R31" i="3"/>
  <c r="L32" i="3"/>
  <c r="R8" i="3"/>
  <c r="R9" i="3"/>
  <c r="L10" i="3"/>
  <c r="R12" i="3"/>
  <c r="R13" i="3"/>
  <c r="L14" i="3"/>
  <c r="R16" i="3"/>
  <c r="R17" i="3"/>
  <c r="L18" i="3"/>
  <c r="R20" i="3"/>
  <c r="R21" i="3"/>
  <c r="L22" i="3"/>
  <c r="R24" i="3"/>
  <c r="R25" i="3"/>
  <c r="L26" i="3"/>
  <c r="R28" i="3"/>
  <c r="R29" i="3"/>
  <c r="L30" i="3"/>
  <c r="R32" i="3"/>
  <c r="R33" i="3"/>
  <c r="L34" i="3"/>
  <c r="K5" i="3" l="1"/>
  <c r="K44" i="3" l="1"/>
  <c r="P5" i="3" l="1"/>
  <c r="P44" i="3" l="1"/>
  <c r="J44" i="3" l="1"/>
  <c r="I44" i="3"/>
  <c r="H44" i="3"/>
  <c r="S5" i="3"/>
  <c r="Q5" i="3"/>
  <c r="O5" i="3"/>
  <c r="N5" i="3"/>
  <c r="M5" i="3"/>
  <c r="R3" i="3"/>
  <c r="M3" i="1"/>
  <c r="M44" i="3" l="1"/>
  <c r="S44" i="3"/>
  <c r="Q44" i="3"/>
  <c r="L5" i="3"/>
  <c r="R5" i="3"/>
  <c r="R237" i="1"/>
  <c r="R236" i="1" s="1"/>
  <c r="R44" i="3" l="1"/>
  <c r="L44" i="3"/>
</calcChain>
</file>

<file path=xl/sharedStrings.xml><?xml version="1.0" encoding="utf-8"?>
<sst xmlns="http://schemas.openxmlformats.org/spreadsheetml/2006/main" count="2188" uniqueCount="485">
  <si>
    <t>BENEFICIARIO</t>
  </si>
  <si>
    <t>APOYO</t>
  </si>
  <si>
    <t>FECHA DE RECEPCIÓN</t>
  </si>
  <si>
    <t>ESTATUS</t>
  </si>
  <si>
    <t>PROGRAMA</t>
  </si>
  <si>
    <t>NOMBRE DEL APOYO</t>
  </si>
  <si>
    <t>INICIAL</t>
  </si>
  <si>
    <t>FINAL</t>
  </si>
  <si>
    <t>DOCUMENTOS</t>
  </si>
  <si>
    <t>PERSISTE</t>
  </si>
  <si>
    <t>REQUERIMIENTO</t>
  </si>
  <si>
    <t>SUPERVISOR</t>
  </si>
  <si>
    <t>RUBEN GOMEZ HERNANDEZ</t>
  </si>
  <si>
    <t>JAIME ARTEAGA GONZALEZ</t>
  </si>
  <si>
    <t>RIGOBERTO IDUVIEL TORIZ ARELLANO</t>
  </si>
  <si>
    <t>AGENCIA</t>
  </si>
  <si>
    <t>NUM.</t>
  </si>
  <si>
    <t>QUERETARO</t>
  </si>
  <si>
    <t>AGUASCALIENTES</t>
  </si>
  <si>
    <t>CELAYA</t>
  </si>
  <si>
    <t>VALLE DE SANTIAGO</t>
  </si>
  <si>
    <t>IRAPUATO</t>
  </si>
  <si>
    <t>COLIMA</t>
  </si>
  <si>
    <t>AMECA</t>
  </si>
  <si>
    <t>CD GUZMAN</t>
  </si>
  <si>
    <t>GUADALAJARA</t>
  </si>
  <si>
    <t>LA BARCA</t>
  </si>
  <si>
    <t>AUTLAN</t>
  </si>
  <si>
    <t>TEPATITLAN</t>
  </si>
  <si>
    <t>PUERTO VALLARTA</t>
  </si>
  <si>
    <t>TEPIC</t>
  </si>
  <si>
    <t>SANTIAGO IXCUINTLA</t>
  </si>
  <si>
    <t>MORELIA</t>
  </si>
  <si>
    <t>APATZINGAN</t>
  </si>
  <si>
    <t>LA PIEDAD</t>
  </si>
  <si>
    <t>LAZARO CARDENAS</t>
  </si>
  <si>
    <t>MARAVATIO</t>
  </si>
  <si>
    <t>URUAPAN</t>
  </si>
  <si>
    <t>ZAMORA</t>
  </si>
  <si>
    <t>CORPORATIVO</t>
  </si>
  <si>
    <t>HERMOSILLO</t>
  </si>
  <si>
    <t>ENSENADA</t>
  </si>
  <si>
    <t>MEXICALI</t>
  </si>
  <si>
    <t>CD CONSTITUCION</t>
  </si>
  <si>
    <t>LA PAZ</t>
  </si>
  <si>
    <t>LOS MOCHIS</t>
  </si>
  <si>
    <t>CULIACAN</t>
  </si>
  <si>
    <t>GUASAVE</t>
  </si>
  <si>
    <t>MAZATLAN</t>
  </si>
  <si>
    <t>CD OBREGON</t>
  </si>
  <si>
    <t>VICAM</t>
  </si>
  <si>
    <t>MAGDALENA</t>
  </si>
  <si>
    <t>NAVOJOA</t>
  </si>
  <si>
    <t>SAN LUIS RIO COLORADO</t>
  </si>
  <si>
    <t>MONTERREY</t>
  </si>
  <si>
    <t>DELICIAS</t>
  </si>
  <si>
    <t>CHIHUAHUA</t>
  </si>
  <si>
    <t>CUAUHTEMOC</t>
  </si>
  <si>
    <t>HIDALGO DEL PARRAL</t>
  </si>
  <si>
    <t>CD JUAREZ</t>
  </si>
  <si>
    <t>NUEVO CASAS GRANDES</t>
  </si>
  <si>
    <t>SABINAS</t>
  </si>
  <si>
    <t>MONCLOVA</t>
  </si>
  <si>
    <t>SALTILLO</t>
  </si>
  <si>
    <t>TORREON</t>
  </si>
  <si>
    <t>DURANGO</t>
  </si>
  <si>
    <t>GUADALUPE VICTORIA</t>
  </si>
  <si>
    <t>CD MANTE</t>
  </si>
  <si>
    <t>CD VICTORIA</t>
  </si>
  <si>
    <t>VALLE HERMOSO</t>
  </si>
  <si>
    <t>REYNOSA</t>
  </si>
  <si>
    <t>SAN LUIS POTOSI</t>
  </si>
  <si>
    <t>CD VALLES</t>
  </si>
  <si>
    <t>ZACATECAS</t>
  </si>
  <si>
    <t>RIO GRANDE</t>
  </si>
  <si>
    <t>TLALTENANGO</t>
  </si>
  <si>
    <t>PUEBLA</t>
  </si>
  <si>
    <t>CHILPANCINGO</t>
  </si>
  <si>
    <t>PETATLAN</t>
  </si>
  <si>
    <t>OMETEPEC</t>
  </si>
  <si>
    <t>CUAUTLA</t>
  </si>
  <si>
    <t>HUAJUAPAN</t>
  </si>
  <si>
    <t>OAXACA</t>
  </si>
  <si>
    <t>PINOTEPA NACIONAL</t>
  </si>
  <si>
    <t>TEHUANTEPEC</t>
  </si>
  <si>
    <t>TUXTEPEC</t>
  </si>
  <si>
    <t>CD SERDAN</t>
  </si>
  <si>
    <t>TEZIUTLAN</t>
  </si>
  <si>
    <t>TLAXCALA</t>
  </si>
  <si>
    <t>CORDOBA</t>
  </si>
  <si>
    <t>MARTINEZ DE LA TORRE</t>
  </si>
  <si>
    <t>XALAPA</t>
  </si>
  <si>
    <t>PANUCO</t>
  </si>
  <si>
    <t>POZA RICA</t>
  </si>
  <si>
    <t>SAN ANDRES TUXTLA</t>
  </si>
  <si>
    <t>TUXPAN</t>
  </si>
  <si>
    <t>VERACRUZ</t>
  </si>
  <si>
    <t>ATLACOMULCO</t>
  </si>
  <si>
    <t>TOLUCA</t>
  </si>
  <si>
    <t>IXMIQUILPAN</t>
  </si>
  <si>
    <t>PACHUCA DE SOTO</t>
  </si>
  <si>
    <t>CAMPECHE</t>
  </si>
  <si>
    <t>COMITAN</t>
  </si>
  <si>
    <t>TAPACHULA</t>
  </si>
  <si>
    <t>TONALA</t>
  </si>
  <si>
    <t>TUXTLA GUTIERREZ</t>
  </si>
  <si>
    <t>VILLAFLORES</t>
  </si>
  <si>
    <t>CHETUMAL</t>
  </si>
  <si>
    <t>CARDENAS</t>
  </si>
  <si>
    <t>EMILIANO ZAPATA</t>
  </si>
  <si>
    <t>VILLAHERMOSA</t>
  </si>
  <si>
    <t>MERIDA</t>
  </si>
  <si>
    <t>ESTADO DONDE RECAE EL APOYO</t>
  </si>
  <si>
    <t>BAJA CALIFORNIA</t>
  </si>
  <si>
    <t>BAJA CALIFORNIA SUR</t>
  </si>
  <si>
    <t>CHIAPAS</t>
  </si>
  <si>
    <t>COAHUILA</t>
  </si>
  <si>
    <t>GUANAJUATO</t>
  </si>
  <si>
    <t>GUERRERO</t>
  </si>
  <si>
    <t>HIDALGO</t>
  </si>
  <si>
    <t>JALISCO</t>
  </si>
  <si>
    <t>MICHOACAN</t>
  </si>
  <si>
    <t>MORELOS</t>
  </si>
  <si>
    <t>NAYARIT</t>
  </si>
  <si>
    <t>NUEVO LEON</t>
  </si>
  <si>
    <t>QUINTANA ROO</t>
  </si>
  <si>
    <t>SINALOA</t>
  </si>
  <si>
    <t>SONORA</t>
  </si>
  <si>
    <t>TABASCO</t>
  </si>
  <si>
    <t>TAMAULIPAS</t>
  </si>
  <si>
    <t>YUCATAN</t>
  </si>
  <si>
    <t>MONTO DEL APOYO
$</t>
  </si>
  <si>
    <t>S/D</t>
  </si>
  <si>
    <t>Fecha del Reporte</t>
  </si>
  <si>
    <t>FECHA DEL ESTATUS</t>
  </si>
  <si>
    <t>NUMERO ESTATUS</t>
  </si>
  <si>
    <t>Requerimiento</t>
  </si>
  <si>
    <t>CERES HADA ESTRADA MUÑOZ</t>
  </si>
  <si>
    <t>I</t>
  </si>
  <si>
    <t>P</t>
  </si>
  <si>
    <t>N</t>
  </si>
  <si>
    <t>PROCESO</t>
  </si>
  <si>
    <t>NORMATIVIDAD</t>
  </si>
  <si>
    <t xml:space="preserve"> </t>
  </si>
  <si>
    <t>CLASIFICACION</t>
  </si>
  <si>
    <t>OBSERVACION</t>
  </si>
  <si>
    <t>DEFINICION</t>
  </si>
  <si>
    <t>INFORMACION</t>
  </si>
  <si>
    <t>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t>
  </si>
  <si>
    <t xml:space="preserve">SE ENTENDERAN COMO TODAS LAS OBSERVACIONES QUE SURJAN DE UNA FALLA O LIMITACION EN LOS SISTEMAS DE REGISTRO Y OPERACION DE LOS PROGRAMAS DE APOYO TALES COMO SIPRO SIA Y DON RU  </t>
  </si>
  <si>
    <t>SE DETERMINARAN COMO COMO TODAS AQUELLAS INFRACCIONES DESACATOS O INCUMPLIMIENTOS A LAS REGLAS DE OPERACION  MANUALES OPERATIVOS LINEAMIENTOS ESPECIFICOS MECANICAS OPERATIVAS ETC Y QUE POR SU NATURALEZA IMPLIQUEN SANCIONES LEGALES O REGULATORIAS</t>
  </si>
  <si>
    <t>AREA DE OPORTUNIDAD DETECTADA</t>
  </si>
  <si>
    <t>DESCRIPCION DEL AREA DE OPORTUNIDAD</t>
  </si>
  <si>
    <t>DETECTADA</t>
  </si>
  <si>
    <t>ATENDIDA</t>
  </si>
  <si>
    <t>PARCIALMENTE ATENDIDA</t>
  </si>
  <si>
    <t>MIGUEL ANGEL DOMINGUEZ TELLEZ</t>
  </si>
  <si>
    <t>CIUDAD DE MEXICO</t>
  </si>
  <si>
    <t>TIPO</t>
  </si>
  <si>
    <t>E</t>
  </si>
  <si>
    <t>AREA DE ATENCION</t>
  </si>
  <si>
    <t>ESTADO DE MEXICO</t>
  </si>
  <si>
    <t>SIN AREAS DE OPORTUNIDAD</t>
  </si>
  <si>
    <t>S/A</t>
  </si>
  <si>
    <t>CONTINÚA</t>
  </si>
  <si>
    <t>ATENDIDAS</t>
  </si>
  <si>
    <t>PENDIENTES</t>
  </si>
  <si>
    <t>NO.</t>
  </si>
  <si>
    <t>SIN AREAS DE OPRTUNIDAD</t>
  </si>
  <si>
    <t>PARCIALMENTE</t>
  </si>
  <si>
    <t>No.</t>
  </si>
  <si>
    <t>PROGRAMA DE PRODUCTIVIDAD Y COMPETITIVIDAD AGROALIMENTARIA</t>
  </si>
  <si>
    <t xml:space="preserve"> APOYO</t>
  </si>
  <si>
    <t>COORDINACION REGIONAL</t>
  </si>
  <si>
    <t>CENTRO OCCIDENTE</t>
  </si>
  <si>
    <t>NOROESTE</t>
  </si>
  <si>
    <t>NORTE</t>
  </si>
  <si>
    <t>SUR</t>
  </si>
  <si>
    <t>SURESTE</t>
  </si>
  <si>
    <t>FOLIO DON RU</t>
  </si>
  <si>
    <t>GERENCIA DE SEGUIMIENTO NORMATIVO DE LOS PROGRAMAS DE APOYO</t>
  </si>
  <si>
    <t>CR</t>
  </si>
  <si>
    <t>MONTO DEL CREDITO
$</t>
  </si>
  <si>
    <t>MONTO APORT. BEEF
$</t>
  </si>
  <si>
    <t>OTROS</t>
  </si>
  <si>
    <t>Áreas de oportunidad</t>
  </si>
  <si>
    <t>CLASIFICACION DEL AREA DE OPORTUNIDAD ETAPA</t>
  </si>
  <si>
    <t>ETAPA</t>
  </si>
  <si>
    <t>SOLICITUD</t>
  </si>
  <si>
    <t>AUTORIZACIÓN</t>
  </si>
  <si>
    <t>MINISTRACIÓN</t>
  </si>
  <si>
    <t>COMPROBACIÓN</t>
  </si>
  <si>
    <t>COSTO TOTAL DEL PROYECTO
$</t>
  </si>
  <si>
    <t>FND280157022003317120420172988717</t>
  </si>
  <si>
    <t>AGROPRODUCTOS Y SERVICIOS HELU SA DE CV</t>
  </si>
  <si>
    <t>FND280158023004317070420172988544</t>
  </si>
  <si>
    <t>PATIÑOS 1 SPR DE RL</t>
  </si>
  <si>
    <t>FND280157033005317070420172988545</t>
  </si>
  <si>
    <t>LA PATRONA DEL NORESTE SPR DE RL</t>
  </si>
  <si>
    <t>Pagada</t>
  </si>
  <si>
    <t>RFC.</t>
  </si>
  <si>
    <t>CURP DEL SOLICITANTE O PERSONA REPRESENTANTE LEGAL.</t>
  </si>
  <si>
    <t>COMPROBANTE DE DOMICILIO CON VIGENCIA NO MAYOR A 3 MESES Y EN EL CASO DE PERSONA MORAL COMPROBANTE DE DOMICILIO FISCAL.</t>
  </si>
  <si>
    <t>ACTA CONSTITUTIVA Y SUS MODIFICACIONES PROTOCOLIZADA ANTE FEDATARIO PÚBLICO.</t>
  </si>
  <si>
    <t>ACTA DE ASAMBLEA EN LA QUE CONSTE LA DESIGNACIÓN DE SU REPRESENTANTE LEGAL O EL PODER QUE OTORGA LAS FACULTADES SUFICIENTES DEBIDAMENTE PROTOCOLIZADO ANTE FEDATARIO PÚBLICO.</t>
  </si>
  <si>
    <t>PLAN DE NEGOCIOS ORIGINAL (ANEXO II O V).</t>
  </si>
  <si>
    <t>CARTAS INTENCIÓN DE COMPRA EN LAS QUE SE DEMUESTRE LA COMERCIALIZACIÓN DE AL MENOS EL 50% DE LA PRODUCCIÓN. (AL MENOS 2 CARTAS).</t>
  </si>
  <si>
    <t>DEMOSTRAR TÉCNICAMENTE QUE EL PROYECTO CUENTA CON LA PRODUCCIÓN PRIMARIA QUE GARANTIZA EL ABASTO DE MATERIA PRIMA SUFICIENTE PARA UN PROCESO RENTABLE, MEDIANTE AGRICULTURA POR CONTRATO.</t>
  </si>
  <si>
    <t>AUTORIZACIÓN DEL GTN, EN CASO DE INVERSIONES PREEXISTENTES (INFRAESTRUCTURA Y/O EQUIPAMIENTO, FACTURAS).</t>
  </si>
  <si>
    <t>ACUSE DE RECEPCIÓN DE LA SOLICITUD DE INCENTIVO.</t>
  </si>
  <si>
    <t>OPINIÓN NORMATIVA Y TÉCNICA DEL PROYECTO.</t>
  </si>
  <si>
    <t>CÉDULA DE CALIFICACIÓN PARA PRIORIZAR PROYECTOS.</t>
  </si>
  <si>
    <t>ESTADO DE CUENTA BANCARIO A NOMBRE DEL BENEFICIARIO PARA MANEJO EXCLUSIVO DEL INCENTIVO.</t>
  </si>
  <si>
    <t>CONVENIO DE CONCERTACIÓN.</t>
  </si>
  <si>
    <t>NOTIFICACIÓN DE MINISTRACIÓN DEL INCENTIVO AL BENEFICIARIO.</t>
  </si>
  <si>
    <t>SOLICITUD Y AUTORIZACIÓN DE MODIFICACIONES Y/O PRÓRROGAS DEL PROYECTO (EN SU CASO).</t>
  </si>
  <si>
    <t>PÓLIZA DE ASEGURAMIENTO (EN SU CASO).</t>
  </si>
  <si>
    <t>GABRIELA PATRICIA VILLALTA GALVAN</t>
  </si>
  <si>
    <t>JOSE ISABEL CLAUDIO MONTES</t>
  </si>
  <si>
    <t>REVISION DE EXPEDIENTES DE APOYO EXTERNOS</t>
  </si>
  <si>
    <t>CEDULA DE SEGUIMIENTO NORMATIVO "PROGRAMAS EXTERNOS"</t>
  </si>
  <si>
    <t>SOLICITUD DE INCENTIVO.</t>
  </si>
  <si>
    <t>ESCRITO BAJO PROTESTA DE DECIR VERDAD QUE CUENTAN CON LA INFRAESTRUCTURA NECESARIA EN SUS DOMICILIOS FISCALES Y/O SEDES ESPECÍFICAS DE OPERACIÓN, QUE LES PERMITA UTILIZAR EL APOYO PARA LOS FINES AUTORIZADOS.</t>
  </si>
  <si>
    <t>CARTA DEL SOLICITANTE EN LA QUE MANIFIESTE BAJO PROTESTA DE DECIR VERDAD, ESTAR AL CORRIENTE EN SUS OBLIGACIONES ANTE LA SAGARPA</t>
  </si>
  <si>
    <t>ESCRITO BAJO PROTESTA DE DECIR VERDAD QUE LA INFORMACIÓN Y DOCUMENTACIÓN QUE PRESENTA, ENTREGA E INFORMA ES VERDADERA Y FIDEDIGNA DURANTE EL PROCESO Y COMPROBACIÓN DEL APOYO.</t>
  </si>
  <si>
    <t>IDENTIFICACIÓN OFICIAL DEL SOLICITANTE O PERSONA REPRESENTANTE LEGAL VIGENTE.</t>
  </si>
  <si>
    <t>PODER O CARTA PODER FIRMADOS POR EL OTORGANTE Y RATIFICADA ANTE FEDATARIO PÚBLICO, PARA GESTIONAR LOS INCENTIVOS, EN CASO DE QUE LA PERSONA FÍSICA ESTÉ REPRESENTADA.</t>
  </si>
  <si>
    <t>LISTA DE BENEFICIARIOS FINALES Y CARTAS MANDATO POR LAS QUE LOS BENEFICIARIOS FINALES ACEPTAN QUE LA PERSONA MORAL RECIBA LOS RECURSOS DEL INCENTIVO PARA SU DISPERSIÓN ENTRE DICHOS BENEFICIARIOS.</t>
  </si>
  <si>
    <t>DOCUMENTO JURÍDICO QUE ACREDITE LA PROPIEDAD O LA POSESIÓN DEL PREDIO DONDE INSTALARÁ EL PROYECTO.</t>
  </si>
  <si>
    <t>LISTADO DE PRODUCTORES INTEGRANTES DE LA PERSONA MORAL SOLICITANTE.</t>
  </si>
  <si>
    <t>PROYECTO DE INVERSIÓN.</t>
  </si>
  <si>
    <t>COTIZACIÓN(ONES).</t>
  </si>
  <si>
    <t>PERMISOS, LICENCIAS O CONCESIONES PARA OPERAR Y/O CONSTRUIR.</t>
  </si>
  <si>
    <t>ACUSE DE REGISTRO AL PADRÓN DE SOLICITANTES Y BENEFICIARIOS.</t>
  </si>
  <si>
    <t>DOCUMENTO QUE COMPRUEBE QUE SE CUENTE CON MEDIDOR DE CONSUMO DE AGUA O EN SU DEFECTO CONSIDERAR SU INSTALACIÓN DENTRO DEL PROYECTO.</t>
  </si>
  <si>
    <t>DOCUMENTOS QUE DEMUESTREN QUE TIENE SOLVENCIA ECONÓMICA SUFICIENTE PARA ACREDITAR LA CONTRAPARTE</t>
  </si>
  <si>
    <t>DOCUMENTO VIGENTE DE CONAGUA QUE ACREDITE LA CONCESIÓN DE USO DEL AGUA Y EL VOLUMEN A UTILIZAR.</t>
  </si>
  <si>
    <t>DOCUMENTO QUE ACREDITE NO HABER RECIBIDO INCENTIVOS EN LOS DOS AÑOS ANTERIORES PARA LA TECNIFICACIÓN DEL RIEGO COMO PERSONA FÍSICA O MORAL, EN CUALQUIERA DE LOS PROGRAMAS QUE OPERA LA SECRETARÍA.</t>
  </si>
  <si>
    <t>FICHA TÉCNICA DESCRIPTIVA</t>
  </si>
  <si>
    <t>VISITA DE VERIFICACIÓN INICIAL (PARA EVALUAR LA VIABILIDAD DEL PROYECTO)</t>
  </si>
  <si>
    <t>PAQUETE TECNOLÓGICO QUE HAYA SIDO VALIDADO POR ALGUNA INSTITUCIÓN DE INVESTIGACIÓN O UNIVERSIDAD CON COMPETENCIA EN EL TEMA, PARA EL CASO DE PROYECTOS DE PRODUCCIÓN DE INSUMOS PARA BIOENERGÉTICOS.</t>
  </si>
  <si>
    <t>LISTADO DE BENEFICIARIOS AUTORIZADOS.</t>
  </si>
  <si>
    <t>OPINIÓN DE CUMPLIMIENTO DE OBLIGACIONES EN MATERIA FISCAL.</t>
  </si>
  <si>
    <t>OPINIÓN DE CUMPLIMIENTO DE OBLIGACIONES FISCALES EN MATERIA DE SEGURIDAD SOCIAL O MANIFESTACIÓN BAJO PROTESTA DE DECIR VERDAD, DE NO ENCONTRARSE OBLIGADO A INSCRIBIRSE ANTE EL IMSS POR NO TENER TRABAJADORES A SU CARGO.</t>
  </si>
  <si>
    <t>CONVENIO DE CONCERTACIÓN VIGENTE O ACTA FINIQUITO DE ESE CONVENIO, EN CASO DE HABER RECIBIDO INCENTIVOS EN EJERCICIOS ANTERIORES</t>
  </si>
  <si>
    <t>RESOLUCIÓN Y NOTIFICACIÓN DEL DICTAMEN AUTORIZACIÓN DEL INCENTIVO (NO MAYOR A 40 DÍAS HÁBILES CONTADOS A PARTIR DEL DÍA HÁBIL SIGUIENTE A LA RECEPCIÓN DE LA SOLICITUD).</t>
  </si>
  <si>
    <t>RESOLUCIÓN DE LA CÉDULA CALIFICACIÓN PARA PRIORIZAR PROYECTOS, EMITIDA POR EL COMITÉ TÉCNICO DICTAMINADOR.</t>
  </si>
  <si>
    <t>AUTORIZACIÓN DEL INCENTIVO.</t>
  </si>
  <si>
    <t>EVIDENCIA DOCUMENTAL DE CRÉDITO AUTORIZADO (EN EL MOMENTO DE LA FIRMA DEL CONVENIO).</t>
  </si>
  <si>
    <t>NOTIFICACIÓN AL BENEFICIARIO DE LA RESOLUCIÓN DE AUTORIZACIÓN.</t>
  </si>
  <si>
    <t>CARTA SUSCRITA POR LA PERSONA FÍSICA, O EN SU CASO EL REPRESENTANTE LEGAL DE LA PERSONA MORAL, EN LA CUAL ESTABLEZCA EL COMPROMISO DE OTORGAR SU APORTACIÓN NECESARIA PARA LLEVAR A CABO EL PROYECTO, EN LA QUE SE ESPECIFIQUE EL CONCEPTO DE INCENTIVO SOLICITADO, NOMBRE DEL PROYECTO, INVERSIÓN TOTAL, MONTO DE APOYO SOLICITADO, MONTO QUE APORTARÁ EL SOLICITANTE, Y EN SU CASO MONTO DE CRÉDITO U OTRAS APORTACIONES.</t>
  </si>
  <si>
    <t>CONTRATO DE APERTURA DE LA CUENTA BANCARIA PRODUCTIVA O ESTADO DE CUENTA BANCARIA A SU NOMBRE, EN LA QUE SE ESPECIFIQUE LA CLABE DONDE SE DEPOSITARÁ EL INCENTIVO.</t>
  </si>
  <si>
    <t>DOCUMENTO SUSCRITO POR EL BENEFICIARIO, EN EL CUAL SOLICITA AUTORIZACIÓN DE CUALQUIER CAMBIO QUE IMPLIQUE MODIFICACIONES AL PROYECTO AUTORIZADO (EN SU CASO).</t>
  </si>
  <si>
    <t>DOCUMENTO QUE DEMUESTRE QUE REALIZÓ SU APORTACIÓN CONFORME AL CONVENIO DE CONCERTACIÓN(DENTRO DE LOS 30 DÍAS HÁBILES SIGUIENTES, CONTADOS A PARTIR DEL DÍA SIGUIENTE A LA FIRMA DEL CONVENIO).</t>
  </si>
  <si>
    <t>NOTIFICACIÓN AL SOLICITANTE DE LA RESOLUCIÓN DEL COMITÉ TÉCNICO DICTAMINADOR, EN LOS CASOS QUE RESULTEN CON DICTAMEN POSITIVO.</t>
  </si>
  <si>
    <t>CONTRATO DE CESIÓN DE DERECHOS BENEFICIARIO PROVEEDOR CORRESPONDIENTE A LA COMPRA DE EQUIPO</t>
  </si>
  <si>
    <t>CARTA DE INSTRUCCIÓN A FAVOR DEL PROVEEDOR, EN CASO DE PAGO AL PROVEEDOR, EN ESCRITO LIBRE DEBIDAMENTE ENDOSADA FIRMADA POR EL BENEFICIARIO DONDE SE INDIQUE LA RAZÓN SOCIAL Y LA CLABE INTERBANCARIA DE LA CUENTA DE DEPÓSITO.</t>
  </si>
  <si>
    <t>CONSTANCIA POR PARTE DEL PROVEEDOR DE QUE EL PRODUCTOR RECIBIÓ EL BIEN O SERVICIO CONTRATADO.</t>
  </si>
  <si>
    <t>COMPROBACIÓN FISCAL (FACTURAS), DE LAS ADQUISICIONES O GASTOS EFECTUADOS QUE AMPAREN LOS CONCEPTOS Y MONTOS DE TOTAL DEL PROYECTO.</t>
  </si>
  <si>
    <t>RECIBO O FACTURA ORIGINAL DEL BENEFICIARIO QUE AMPARE EL MONTO DEL INCENTIVO Y QUE CUMPLE CON LOS REQUISITOS FISCALES.</t>
  </si>
  <si>
    <t>INFORME Y DOCUMENTACIÓN COMPROBATORIA DE LA APLICACIÓN DE 60% DEL MONTO TOTAL DEL PROYECTO.</t>
  </si>
  <si>
    <t>VISITA DE VERIFICACIÓN PARA EL SEGUIMIENTO.</t>
  </si>
  <si>
    <t>INFORME DE LOS AVANCES FÍSICO-FINANCIEROS DE LAS ACCIONES REALIZADAS EN LA EJECUCIÓN DEL PROYECTO</t>
  </si>
  <si>
    <t>DOCUMENTO SUSCRITO POR EL BENEFICIARIO EN EL QUE NOTIFIQUE LA FECHA DE TERMINACIÓN DE LAS ACCIONES CONVENIDAS</t>
  </si>
  <si>
    <t>INFORME Y DOCUMENTACIÓN COMPROBATORIA DE LA APLICACIÓN DE 40% DEL MONTO TOTAL DEL PROYECTO.</t>
  </si>
  <si>
    <t>VISITA DE VERIFICACIÓN FINAL.</t>
  </si>
  <si>
    <t>ACTA FINIQUITO.</t>
  </si>
  <si>
    <t>PRÓRROGAS PARA EL CUMPLIMIENTO DE LA APLICACIÓN DE LOS INCENTIVOS EN FUNCIÓN DE LAS PETICIONES JUSTIFICADAS.</t>
  </si>
  <si>
    <t>FOLIO DON RU
o SIPRO</t>
  </si>
  <si>
    <t>FND300169023001516220320172988414</t>
  </si>
  <si>
    <t>FND300175077003510230320172988418</t>
  </si>
  <si>
    <t>FND070021108001609280420172989216</t>
  </si>
  <si>
    <t>FND300175077003510240320172988443</t>
  </si>
  <si>
    <t>FND300175094003510240320172988440</t>
  </si>
  <si>
    <t>FND070027059003604050420172988508</t>
  </si>
  <si>
    <t>FND300171162006516280420172989245</t>
  </si>
  <si>
    <t>FND300169102001516250420172989047</t>
  </si>
  <si>
    <t>FND300169102001516100420172988573</t>
  </si>
  <si>
    <t>FND300169023001516220320172988410</t>
  </si>
  <si>
    <t>FND300169183001516110420172988662</t>
  </si>
  <si>
    <t>FND300000211000516250420172989052</t>
  </si>
  <si>
    <t>FND300169066003521200420172988953</t>
  </si>
  <si>
    <t>FND300174174002522280420172989250</t>
  </si>
  <si>
    <t>FND070025051004607210420172988985</t>
  </si>
  <si>
    <t>FND300170079002517280420172989267</t>
  </si>
  <si>
    <t>FND120053057001502080520172989291</t>
  </si>
  <si>
    <t>FND320184029001322260620172989672</t>
  </si>
  <si>
    <t>FND080036052002303150620172989604</t>
  </si>
  <si>
    <t>FND140067006004116290620172989831</t>
  </si>
  <si>
    <t>FND260140064003205300620173000002</t>
  </si>
  <si>
    <t>FND240131013002320300620172999981</t>
  </si>
  <si>
    <t>FND080028050001303270620172989712</t>
  </si>
  <si>
    <t>FND240132042001320270620172989719</t>
  </si>
  <si>
    <t>FND140066093007121110420172988656</t>
  </si>
  <si>
    <t>FND140066091002101040520172989284</t>
  </si>
  <si>
    <t>FR250133001008205160820173000506</t>
  </si>
  <si>
    <t>FR250133001008205160820173000606</t>
  </si>
  <si>
    <t>FR250134011004205160820173000531</t>
  </si>
  <si>
    <t>FR250136015006205160820173000570</t>
  </si>
  <si>
    <t>FR250136002006205160820173000609</t>
  </si>
  <si>
    <t>FR250135011003205160820173000546</t>
  </si>
  <si>
    <t>AREA CENTRAL</t>
  </si>
  <si>
    <t>SOCIEDAD INTEGRADORA DEL CAMPO SA DE CV</t>
  </si>
  <si>
    <t>AGRICULTURA CONFIABLE SPR DE RL</t>
  </si>
  <si>
    <t>CAFETALEROS DE TLAPACOYAN SPR DE RL</t>
  </si>
  <si>
    <t>PEDRO REYES GAMBOA</t>
  </si>
  <si>
    <t>ITURBIDEZ CAL Y MAYOR ESPINOZA</t>
  </si>
  <si>
    <t>RAFAEL NARANJO ESCOBEDO</t>
  </si>
  <si>
    <t>LUIS GONZALO GONZALEZ KUSTER</t>
  </si>
  <si>
    <t>JUAN CARLOS NUÑO GODINEZ</t>
  </si>
  <si>
    <t>JOSE LUIS SANCHEZ CORONA</t>
  </si>
  <si>
    <t>VICTOR HUGO BIGURRA ZARATE</t>
  </si>
  <si>
    <t>CITRICOLA RV SA DE CV</t>
  </si>
  <si>
    <t>COCAUN SPR DE RL</t>
  </si>
  <si>
    <t>VIVERO XILIAPAN SPR DE RL</t>
  </si>
  <si>
    <t>SERGIO EDUARDO GRAILLET CONTRERAS</t>
  </si>
  <si>
    <t>FELICIANO GUTIERREZ LOPEZ</t>
  </si>
  <si>
    <t>ALVARO MARTINEZ PEDREGUERA</t>
  </si>
  <si>
    <t>NEFTALI ESPINOZA MORENO</t>
  </si>
  <si>
    <t>RAFAEL RUIZ DORANTES</t>
  </si>
  <si>
    <t>JOSE RAFAEL ZAVALETA RAMIREZ</t>
  </si>
  <si>
    <t>MIGRANTES DE CHAVINDA SPR DE RL</t>
  </si>
  <si>
    <t>PABLO SANCHEZ MONTELONGO</t>
  </si>
  <si>
    <t>FRANZ PETERS REIMER</t>
  </si>
  <si>
    <t>JOSE EFRAIN LUQUIN JIMENEZ</t>
  </si>
  <si>
    <t>FRUTELLI SA DE CV</t>
  </si>
  <si>
    <t>EFRAIN MEDINA ARZOLA</t>
  </si>
  <si>
    <t>PINOS DEL CAPULIN CAMPO DOS</t>
  </si>
  <si>
    <t>ANALILIA AZUARA ZUÑIGA</t>
  </si>
  <si>
    <t>LEOPOLDO HERNANDEZ MUÑOZ</t>
  </si>
  <si>
    <t>PRODUCTOS LACTEOS LA TRINIDAD SPR DE RL</t>
  </si>
  <si>
    <t>ADOLFO CARDENAS CASTRO</t>
  </si>
  <si>
    <t>RAUL ESCALANTE VILLEGAS</t>
  </si>
  <si>
    <t>ELIAS ENRIQUE MACIAS VAZQUEZ</t>
  </si>
  <si>
    <t>ARMIDA RODRIGUEZ FELIX</t>
  </si>
  <si>
    <t>AVELARDO GODINEZ URIBE</t>
  </si>
  <si>
    <t>AGRICOLA CHICO MARIA</t>
  </si>
  <si>
    <t>INCENTIVO PARA EL PAGO DE LA PRIMA POR LA COMPRA DE COBERTURAS</t>
  </si>
  <si>
    <t>DESARROLLO PRODUCTIVO SUR SURESTE Y ZONAS ECONÓMICAS ESPECIALES</t>
  </si>
  <si>
    <t>FONDO PARA TRANSICIÓN ENERGÉTICA Y EL APROVECHAMIENTO SUSTENTABLE DE LA ENERGÍA DEL PROYECTO BIOECONOMÍA 2010</t>
  </si>
  <si>
    <t>ACTIVOS PRODUCTIVOS Y AGROLOGÍSTICA</t>
  </si>
  <si>
    <t>RIEGO TECNIFICADO</t>
  </si>
  <si>
    <t>INVESTIGACIÓN, INNOVACIÓN Y DESARROLLO TECNOLÓGICO AGRÍCOLA</t>
  </si>
  <si>
    <t>PROGRAMA DE FOMENTO A LA AGRICULTURA</t>
  </si>
  <si>
    <t>FONDO PARA LA TRANSICION ENERGETICA</t>
  </si>
  <si>
    <t>RESPONSABLE</t>
  </si>
  <si>
    <t>LA SUMA DE LAS COTIZACIONES DEL TRACTOR ($834,278.00) MAS LA DEL SEGURO ($36,755.09), NO COINCIDE CON EL COSTO TOTAL DEL PROYECTO INDICADO EN LA SOLICITUD, EXISTE UNA DIFERENCIA DE $231.99</t>
  </si>
  <si>
    <t>EL DOCUMENTO DEBE SER SUSCRITO POR EL BENEFICIARIO, Y EL QUE SE ENCUENTRA EN EL EXPEDIENTE ESTA ELABORADO POR LA FND</t>
  </si>
  <si>
    <t>INFORME FINAL DETALLADO (SOBRE LOS RESULTADOS Y ALCANCES OBTENIDOS EN LA EJECUCIÓN DE LAS ACCIONES MATERIA DEL CONVENIO Y DEL EJERCICIO DE LOS RECURSOS OTORGADOS.</t>
  </si>
  <si>
    <t>SE ENCONTRÓ EN EL EXPEDIENTE RECIBO SIMPLE POR LA 1RA Y 2DA MINISTRACIÓN, DE ACUERDO AL ARTIICULO 50 (II. F), SE REQUIERE RECIBO QUE CUMPLA CON REQUISITOS FISCALES</t>
  </si>
  <si>
    <t>LAS FACTURAS QUE SE ENCONTRARON EN EL EXPEDIENTE (JOSE RICARDO SECUNDINO QUIÑONES) NO CORRESPONDEN A LA QUE COTIZÓ (REYNALDO ROMAN DELGADO)</t>
  </si>
  <si>
    <t>NO SE ENCONTRÓ EN EL EXPEDIENTE EL O LOS DOCUMENTO(S) DE CONAGUA O AUTORIDAD COMPETENTE</t>
  </si>
  <si>
    <t>EXISTE ERROR EN LA FECHA DE RECEPCION DEL SELLO DICE 20 DE ABRIL 2016 Y DEBIERA SER 2017</t>
  </si>
  <si>
    <t>DE ACUERDO AL PLAZO ESTABLECIDO PARA LA CONCLUSION DEL PROYECTO EN EL CONVENIO DE CONCERTACION FUE 03-DIC-2017 (45 DIAS), Y LA VISITA DE SEGUIMIENTO TIENE FECHA DE SUSCRIPCIÓN POSTERIOR (12-DIC-2017)</t>
  </si>
  <si>
    <t>NO SE ENCONTRÓ EN EL EXPEDIENTE LA AUTORIZACIÓN POR LA INSTANCIA CORRESPONDIENTE.</t>
  </si>
  <si>
    <t>NO SE ENCONTRÓ EN EL EXPEDIENTE LA NOTIFICACIÓN DE LA AUTORIZACIÓN AL BENEFICIARIO, SOBRE EL INCENTIVO SOLICITADO.</t>
  </si>
  <si>
    <t>NO SE ENCONTRÓ EN EL EXPEDIENTE EL DOCUMENTO SUSCRITO POR EL BENEFICIARIO.</t>
  </si>
  <si>
    <t>DE ACUERDO AL PLAZO ESTABLECIDO PARA LA CONCLUSION DEL PROYECTO EN EL CONVENIO DE CONCERTACION FUE 03-DIC-2017 (45 DIAS), Y NO SE ENCONTRÓ INFORMACIÓN CORRESPONDIENTE A LA COMPROBACION TOTAL Y FINIQUITO DEL MISMO
- NOTIFICACION DE PAGO DE LA 2DA MINISTRACION
- SEGUNDO INFORME
- PRORROGAS
- INFORME FINAL
- VISITA DE VERIFIACION FINAL
- ACTA FINIQUITO</t>
  </si>
  <si>
    <t>EL SELLO DE RECEPCION ES ILEGIBLE</t>
  </si>
  <si>
    <t>LA FIRMA DEL BENEFICIARIO QUE APARECE EN EL DOCUMENTO, DIFIERE CON LA DE LA SOLICITUD E IDENTIFICACION OFICIAL</t>
  </si>
  <si>
    <t>NO SE ENCONTRO EN EL EXPEDIENTE LA SEGUNDA COTIZACION, EN SU LUGAR SE ENCONTRÓ DUPLICADA LA DEL PROVEEDOR MANTENIMIENTO E INSTALACIONES ELECTROMECÁNICAS DE LA HUASTECA SA</t>
  </si>
  <si>
    <t>EL DOCUMENTO INDICA UNA CLABE INTERBANCARIA DISTINTA A LA PROPORCIONADA POR EL BENEFICIARIO.</t>
  </si>
  <si>
    <t>EXISTE INCONGRUENCIA EN EL FORMATO, TODA VEZ QUE TIENE FECHA DE ELABORACION DEL 30-JUN-2017 Y LAS FOTOGRAFIAS INDICAN FECHA DEL 05-JUN-2017</t>
  </si>
  <si>
    <t>EXISTE INCONGRUENCIA EN EL DOCUMENTO, TODA VEZ QUE TIENE FECHA DE ELABORACION DEL 22-ENE-2018 Y EXISTE DOCUMENTACIÓN (INFORME FISICO-FINANCIERO Y FACTURAS) CON FECHA POSTERIOR 26-FEB-2018</t>
  </si>
  <si>
    <t>SE ENCONTRO EN EL EXPEDIENTE 3 FICHAS DE DEPÓSITO, QUE AMPARAN EL PAGO DE LAS FACTURAS 61, 62 Y 748, SIN EMBARGO CON ESOS DOCUMENTOS NO SE APRECIA DE DONDE PROVIENEN LOS RECURSOS, SE REQUIERE COPIA DEL CHEQUE Y ESTADO DE CUENTA PARA VERIFICAR LA SALIDA DEL DINERO</t>
  </si>
  <si>
    <t>LA CONCILIACION PRESENTADA POR EL BENEFICIARIO CONTIENE ERROR EN LA PARTE DE PAGO (FECHAS Y FORMA DE PAGO)</t>
  </si>
  <si>
    <t>DE ACUERDO A LA CONCILICIÓN PRESENTADA POR EL BENEFICIARIO, NO SE ENCONTRARON EN EL EXPEDIENTE LAS FACTURAS "C60, C1320, C1321, C1295,C199 Y C205"</t>
  </si>
  <si>
    <t>EN LA CONCILIACION SE INDICARON 4 CONCEPTOS DE LISTA DE RAYA, POR DIFERENTES MONTOS, SIN EMBARGO EN EL EXPEDIENTE SE LOCALIZARON 95 LISTAS MISMAS QUE DEBIERAN ESTAR DESGLOZADAS EN LA CONCILIACION</t>
  </si>
  <si>
    <t>CON REFERENCIA A LAS LISTAS DE RAYA IDENTIFICADAS CON LOS CHEQUES 15, 16 Y 17 LAS LISTAS INDICAN QUE LOS TRABAJOS SE REALIZARON EN EL MES DE ENERO 2017 Y LOS CHEQUES TIENEN  FECHA DE OCTUBRE 2017 LO CUAL ES INCONGRUENTE</t>
  </si>
  <si>
    <t>EN EL ESTADO DE CUENTA DEL MES DE AGOSTO 2017 DE LA CUENTA 70031520876 (CUENTA EXCLUSIVA PARA EL INCENTIVO) SE DETECTARON 5 RETIROS DE EFECTIVO A TRAVES DE CHEQUES COBRADOS, QUE SUMAN $921,300.00 DE LOS CUALES NO SE JUSTIFICA NI IDENTIFICA SU SALIDA PARA COMPROBAR EL INCENTIVO</t>
  </si>
  <si>
    <t>COMENTARIOS GSNPA</t>
  </si>
  <si>
    <t>NO SE IDENTIFICA EN EL EXPEDIENTE EL DOCUMENTO</t>
  </si>
  <si>
    <t>LA SUMA DE LOS CONCEPTOS SEGURO  Y  TRACTOR NO COINCIDE CON EL MONTO TOTAL DEL PROYECTO EN LA SOLICITUD SIN EMBARGO LOS COMPROBANTES FISCALES SI SUMAN LO CORRESPONDIENTE  AL  MONTO TOTAL DE PROYECTO EN LA SOLICITUD  VERIFICAR</t>
  </si>
  <si>
    <t xml:space="preserve">NO SE ENCONTRO DOCUMENTO </t>
  </si>
  <si>
    <t>NO ESTÁ VIGENTE AL MOMENTO DE ELA AUTORIZACIÓN O DISPERSIÓN DEL INCENTIVO</t>
  </si>
  <si>
    <t>PRIMERA Y SEGUNADA MINISTRACIONES, NO TIENEN ACUSE DEL BENEFICIARIO</t>
  </si>
  <si>
    <t>FALTA LA SEGUNDA COTIZACIÓN (SE TRIPLICA LA DE RIEGOS PETERS)</t>
  </si>
  <si>
    <t xml:space="preserve"> SE PRESENTAN DOS ACUSES, NINGUNO COINCIDE CON LA FECHA DE RECEPCIÓN EN LA SOLICITUD. 
EL PRIMER ACUSE, CON FECHA DE RECEPCIÓN 19 DE JUNIO, DONDE MANIFIESTA EL EJECUTIVO FND HABER RECIBIDO LA SOLICITUD, CUANDO AHÍ MISMO SE RESPONDE "NO" A LA ENTREGA DEL FORMATO ÚNICO DE SOLICITUD ANEXO I.
EL SEGUNDO ACUSE CON FECHA 26 DE JUNIO, REFIERE ESTAR RECIBIENDO LA SOLICITUD, CUANDO ÉSTA, TIENE FECHA DEL 22 DE JUNIO.</t>
  </si>
  <si>
    <t xml:space="preserve">INCONGRUENTE DADO A QUE CUENTA CON FECHA DE EMISIÓN 26-JUL-17 POSTERIOR AL INGRESO DE LA SOLICITUD. CUANDO EN LOS DOS ACUSES PRESENTADOS CON FECHA EN JUNIO, INDICAN QUE SÍ SE ENTREGÓ. </t>
  </si>
  <si>
    <t>CONFORME A LA REVISIÓN DIGITAL DE LA DOCUMENTACIÓN SE APRECIA QUE ALGUNA DE LAS FIRMAS DE LAS PARTES, NO ES AUTÓGRAFA. ASÍ COMO ESTAR FIRMADA EL 23-FEB-18, SIN TENER LA NOTIFICACIÓN DEL BENEFICIARIO EN CUANTO A LA TERMINACIÓN DE LAS ACCIONES CONVENIDAS.</t>
  </si>
  <si>
    <t>EL CONTRATO DE ARRENDAMIENTO CON EL SR ANGULO MONTOYA SILVERIO TIENE ERRÓNEO EL NOMBRE DEL BENEFICIARIO QUIEN ES EL ARRENDATARIO. DICE FELIX RODRÍGUEZ ARMIDA, LO QUE CORRESPONDERÍA A OTRA PERSONA FÍSICA, CON CURP Y RFC DIFERENTE.</t>
  </si>
  <si>
    <t>LA SUMA DE LAS COTIZACIONES, DEL TRACTOR Y EL SEGURO ($842,788.46) NO ARROJA EL MONTO TOTAL DEL PROYECTO ($843,020.45)
LOS MONTOS DE LA COTIZACIÓN NO COINCIDEN CON LA FACTURA EMITIDA</t>
  </si>
  <si>
    <t>ESTAN DIRIGIDAS A OTRO BENEFICIARIO. (JOSÉ JUAN SÁNCHEZ MANZUR)</t>
  </si>
  <si>
    <t>LOS PAGOS DE LA PROVEEDORA IVETTE MARTINEZ SOLANO ENLISTADOS EN LA CONCILIACIÓN CON LOS NUMS 31 Y 32, NO APARECEN EN LOS ESTADOS DE CUENTA.</t>
  </si>
  <si>
    <t>ESCRITO BAJO PROTESTA DE DECIR VERDAD, DE NO HABER RECIBIDO O ESTAR RECIBIENDO INCENTIVOS QUE IMPLIQUEN DUPLICIDAD DE APOYOS, ESTÍMULOS O SUBSIDIOS.</t>
  </si>
  <si>
    <t>ESTA ILEGIBLE</t>
  </si>
  <si>
    <t xml:space="preserve">LA ESCRITURA PUBLICA NUMERO 30,477, DE LA COMPRA VENTA DE UN PREDIO SE ENCUENTRA INCOMPLETA. 
ASIMISMO EL PREDIO CORRESPONDE A LA UBICACIÓN DEL DOMICILIO FISCAL DEL BENEFICIARIO Y NO ASI AL DEL PROYECTO. </t>
  </si>
  <si>
    <t>LA FECHA DEL INFORME ES POSTERIOR A LOS DIAS ESTABLECIDOS PARA EL TERMINO DEL PROYECTO COMO ESTA ESTABLECIDO EN EL CONVENIO</t>
  </si>
  <si>
    <t>EN LA CONCILIACION NO SE ENCUENTRA LA FECHA DE LAS FACTURAS SOLAMENTE LAS FECHAS DE PAGO</t>
  </si>
  <si>
    <t>NO SE LOCALIZA EL DOCUMENTO</t>
  </si>
  <si>
    <t>FND160087023001131100420172988562</t>
  </si>
  <si>
    <t>EL DOCUMENTO CONTIENE ERROR, YA QUE DE ACUERDO A LA DOCUMENTACIÓN ENTREGADA NO BEDIERA TENER LA LEYENDA "DE DOCUMENTACION FALTANTE".</t>
  </si>
  <si>
    <t>SE ENCONTRO DOCUMENTO DON RU DE FECHA 11 ABRIL 2017 EN EL CUAL LA FECHA DE SOLICITUD NO COINCIDE.</t>
  </si>
  <si>
    <t>KAREN ITZAYANA SORIANO HERNANDEZ</t>
  </si>
  <si>
    <t>BRYAN RODRIGO CONTRERAS ALCANTARA</t>
  </si>
  <si>
    <t>LA COPIA DE CURP ES ILEGIBLE.</t>
  </si>
  <si>
    <t>EL ANEXO 5B PARA PROYECTOS DE USO DE ENERGIA RENOVABLE EN ACTIVIDADES PRODUCTIVAS DEL SECTOR AGROPECUARIO, EXISTE ERROR EN LA FECHA DE LA SOLICITUD DICE 03-OCT-2017 Y SE RECIBIO EL 03-MAY-2017</t>
  </si>
  <si>
    <t xml:space="preserve">LA NOTIFICACIÓN DE AUTORIZACIÓN DEL INCENTIVO CARECE DE ACUSE POR PARTE DEL BENEFICIARIO. </t>
  </si>
  <si>
    <t xml:space="preserve">NO SE IDENTIFICÓ EN EL EXPEDIENTE FACTURAS O DOCUMENTO QUE AMPAREN LOS GASTOS REALIZADOS PARA LA EJECUCIÓN DEL PROYECTO, CABE ACLARAR QUE DE ACUERDO A LO INDICADO EN EL CONVENIO EL PROYECTO DEBIÓ CONCLUIR EL 24-ENE-2018. </t>
  </si>
  <si>
    <t xml:space="preserve">NO SE IDENTIFICA EN EL EXPEDIENTE EL DOCUMENTO, CABE ACLARAR QUE DE ACUERDO A LO INDICADO EN EL CONVENIO EL PROYECTO DEBIÓ CONCLUIR EL 24-ENE-2018. </t>
  </si>
  <si>
    <t>NO SE ENCONTRÓ EL RECIBO FISCAL, EN SU  LUGAR SE ENCONTRÓ RECIBO SIMPLE, DE ACUERDO A LO INDICADO EN EL ART. 119 II K DE LAS REGLAS DE OPERACIÓN DE FOMENTO A LA AGRICULTURA</t>
  </si>
  <si>
    <t>SE ENCONTRO EN EL EXPEDIENTE EL DOCUMENTO DENOMINADO ACTA ENTREGA RECEPCION DE INCENTIVOS, EL CUAL NO TIENE SUSTENTO NORMATIVO.</t>
  </si>
  <si>
    <t>DOCUMENTO ILEGIBLE, ASIMISMO EL PERIDO DE CONSUMO CORREESPONDE AL MES DE ABRIL 2017, POR LO QUE EXCEDE DE LOS 3 MESES DE VIGENCIA.</t>
  </si>
  <si>
    <t>LOS 6 DOCUMENTOS PRESENTADOS AMPARAN UN TOTAL DE 72.05 HAS CONTRA 78.05 INDICADAS EN LA SOLICITUD, POR LO QUE HARÍA FALTA DOCUMENTO QUE ACREDITE LAS 6 HAS FALTANTES</t>
  </si>
  <si>
    <t>LAS HECTAREAS INDICADAS EN EL DOCUMENTO (89), NO COINCIDE CON LAS HAS DE RIEGO PARA SIEMBRA CON LO MANIFESTADO EN SOLICITUD (78.05)</t>
  </si>
  <si>
    <t>LA ÚLTIMA PÁGINA (3) DEL DOCUMENTO CONTIENE ERROR EN EL PIE DE PAGINA, YA QUE DICE "PÁGINA 3 DE 150"</t>
  </si>
  <si>
    <t>CONTIENE ERROR, YA QUE TIENE  FECHA DE SUSCRIPCIÓN DEL 01-FEB-2017.</t>
  </si>
  <si>
    <t>SE ENCONTRÓ EN EL EXPEDIENTE EL DOCUMENTO DENOMINADO ACTA ENTREGA RECEPCIÓN DE INCENTIVO, EL CUAL NO TIENE SUSTENTO NORMATIVO.</t>
  </si>
  <si>
    <t>LA FIRMA DEL REPRESENTANTE LEGAL NO CORRESPONDE A LA DE SU INE.
ASIMISMO, LAS FIRMAS DE RAMÓN AHUMADA ESPINOZA, MARIELA AHUMADA ESPINOZA Y MARINA AHUMADA ESPINOZA, DIFIERN CON LAS PLASMANDAS EN LAS IDENTIFICACIONES OFICIALES</t>
  </si>
  <si>
    <t>EN LA REVISION ELECTRÓNICA SE APRECIA QUE LA FIRMA DEL REPRESENTANTE DE LA FND NO ES AUTÓGRAFA.</t>
  </si>
  <si>
    <t>NO SE ENCONTRÓ EL DOCUMENTO, CONFORME LO INDICA EN LAS REGLAS DE OPERACIÓN ARTÍCULO 97 I</t>
  </si>
  <si>
    <t>LAS FACTURAS PRESENTADAS EN EL EXPEDIENTE ELECTRÓNICO, NO TIENEN LA LEYENDA CONFORME A MANUAL 5, 5.1 GRALES, 5.1.16.</t>
  </si>
  <si>
    <t>NO SE ENCUENTRA EN EL EXPEDIENTE, CONFORME A LO INDICADO EN LAS REGLAS DE OPERACIÓN ART 97 IV, B</t>
  </si>
  <si>
    <t>CONTIENE INCONGRUENCIA, YA QUE ESTÁ ACUSADO CON FECHA 26-DIC-17 Y LA DISPERSIÓN SE DIO CON FECHA 26-OCT-17</t>
  </si>
  <si>
    <t>CONTIENE ERROR YA QUE EN EL NUMERAL IV INCISO C, MANIFIESTA AVANCES DEL 75% Y 20%, LO CUAL DEBIERA SER TODO AL 100% POR SER LA VISITA FINAL.
ASIMSIMO, CONFORME AL CONVENIO EN EL QUE SE INDICAN 86 DIAS DE EJECUCIÓN DEL PROYECTO, LA VISITA FINAL SE PRESENTA FUERA DE TIEMPO, TODA VEZ QUE SE REALIZÓ EL 22-FEB-18, Y LOS 86 DÍAS SE CUMPLÍAN EL 19 DE ENE 2018.</t>
  </si>
  <si>
    <t>EN EL ACUERDO DEL SUBCOMITE QUE SE ENCONTRÓ EN EL EXPEDIENTE NO FIGURA EL CORRESPONDIENTE AL BENEFICIARIO.</t>
  </si>
  <si>
    <t>EL DOCUEMENTO TIENE FECHADE EMISION POSTERIOR (14-SEP-2017) A LA OPINIÓN TÉCNICA NORMATIVA (15-JUN-2017), LA CUAL  DEBIERA SER ANTERIOR O IGUAL.</t>
  </si>
  <si>
    <t>SE ENCONTRÓ EN EL EXPEDIENTE RECIBO SIMPLE POR LA MINISTRACIÓN DEL APOYO, SIN EMBARGO DE ACUERDO AL ARTÍICULO 119 II. K., SE REQUIERE RECIBO QUE CUMPLA CON REQUISITOS FISCALES.</t>
  </si>
  <si>
    <t>EXISTE INCONGRUENCIA EN EL FORMATO, TODA VEZ QUE TIENE FECHA DE ELABORACION DEL 19-ENE-2018 Y SE ENLISTAN DOS FACTURAS DE FECHA POSTERIOR 26-FEB-2018.
ASIMISMO, LA FACTURA NUMERO FOG-185 ES DE FECHA 21-NOV-2017 Y EN EL FORMATO SE REGISTRÓ CON FECHA 17-NOV-2017</t>
  </si>
  <si>
    <t xml:space="preserve">FALTA LA AUTORIZACIÓN DE PRÓRROGA DEL TÍTULO 34AMGR97 CONAGUA </t>
  </si>
  <si>
    <t>EL DOCUMENTO CONTIENE ERROR EN EL NUMERAL 4, TODA VEZ QUE INDICA QUE EL APOYO SE PAGÓ EL 01-DIC-2017 SIN EMBARGO EL PAGO SE REALIZÓ EL 27-NOV-2017</t>
  </si>
  <si>
    <t>EN EL EXPEDIENTE, NO SE LOCALIZÓ LA SEGUNDA COTIZACIÓN, EN SU LUGAR SE ENCONTRÓ DUPICADA LA COTIZACIÓN ELEGIDA.</t>
  </si>
  <si>
    <t>EL DOCUMENTO CONTIENE ERROR EN LA FECHA DE LA AUTORIZACIÓN DEL APOYO  DICE 26-OCT-2017, Y DEBIERA SER 06-OCT-17.</t>
  </si>
  <si>
    <t>LAS FACTURAS NO TIENEN LA LEYENDA CONFORME AL CONVENIO CLAÚSULA NOVENA NUM 15.</t>
  </si>
  <si>
    <t>NO SE ENCUENTRA EN EL EXPEDIENTE, EN SU LUGAR SE ENCONTRÓ CARTA DE FECHA 05-MAR-2018, EN LA QUE MANIFIESTA AUTORIZACIÓN DEL SISTEMA DE RIEGO.</t>
  </si>
  <si>
    <t xml:space="preserve">NO SE LOCALIZÓ EN EL EXPEDIENTE EL DOCUMENTO </t>
  </si>
  <si>
    <t>LA AUTORIZACION DEL APOYO (26-JUN-2017) EXCEDE DE LOS 40 DIAS HABILES QUE SE INDICAN EN EL ART. 39 FRACCION III.</t>
  </si>
  <si>
    <t>SE ENCONTRO EN EL EXPEDIENTE IMPRESIÓN MOVIMIENTOS DE LA CUENTA BANCARIA (CABE MENCIONAR QUE DICHO DOCUMENTO EN LA PARTE INFERIOR INDICA QUE "NO TIEN VALIDEZ OFICIAL COMO COMPROBANTE LEGAL O FISCAL", SE REQUIERE COPIA DEL ESTADO DE CUENTA.</t>
  </si>
  <si>
    <t>LA AUTORIZACION DEL APOYO (24-JUL-2017) EXCEDE DE LOS 40 DIAS HABILES QUE SE INDICAN EN EL ART. 39 FRACCION III.</t>
  </si>
  <si>
    <t>EL DOCUMENTO ES DE FECHA 14-MZO-2017 (CON VIGENCIA HASTA EL 13-ABR-2017), POR LO QUE NO SE ENCUENTRA VIGENTE AL MOMENTO DE LA AUTORIZACIÓN (24-JUL-2017) O DISPERSIÓN DEL INCENTIVO (02-AGO-2017)</t>
  </si>
  <si>
    <t>SE ENCONTRÓ EN EL EXPEDIENTE RECIBO SIMPLE POR LA 1RA MINISTRACIÓN, DE ACUERDO AL ARTIICULO 50 (II. F), SE REQUIERE RECIBO QUE CUMPLA CON REQUISITOS FISCALES</t>
  </si>
  <si>
    <t>SE REGISTRÓ EN LA SOLICITUD 20-47-96 HAS LAS CUALES SE ACREDITAN CON UN SOLO DOCUMENTO A NOMBRE DEL BENEFICIARIO. SIN EMBARGO SE DETECTARON OTROS QUE EL NOMBRE DEL BENEFICIARIO ES INCORRECTO, DICE ITURBIDES CAL Y MAYOR ESPINOSA, CUANDO ES ITURBIDEZ CAL Y MAYOR ESPINOZA.</t>
  </si>
  <si>
    <t>NO SE ENCONTRO DOCUMENTO CON FECHA VIGENTE A LA AUTORIZACION DEL INCENTIVO, CONFORME AL NUMERAL 5.1.4 DEL MANUAL DE PROCEDIMIENTOS DE OPERACIÓN DE LOS COMPONENTES DE MEZCLA DE RECURSOS</t>
  </si>
  <si>
    <t>LA AUTORIZACION DEL APOYO (25-JUL-2017) EXCEDE DE LOS 40 DIAS HABILES QUE SE INDICAN EN EL ART. 39 FRACCION III.</t>
  </si>
  <si>
    <t>LA AUTORIZACION DEL APOYO (07-AGO-2017) EXCEDE DE LOS 40 DIAS HABILES QUE SE INDICAN EN EL ART. 39 FRACCION III.</t>
  </si>
  <si>
    <t>EL DOCUMENTO DEBE SER SUSCRITO POR EL BENEFICIARIO, Y EL QUE SE ENCUENTRA EN EL EXPEDIENTE ESTA ELABORADO POR LA FND ASI MISMO NO SE ENCONTRARON ESTADOS DE CUENTA QUE ACREDITEN EL PAGO TOTAL DEL PROYECTO</t>
  </si>
  <si>
    <t>NO SE ENCONTRÓ EN EL EXPEDIENTE EL DOCUMENTO</t>
  </si>
  <si>
    <t>LA CONCILIACIÓN PRESENTADA CONTIENE ERRORES EN SU INTEGRACIÓN (FORMAS DE PAGO, ASI COMO DETALE Y DESGLOSE DE FACTURAS)</t>
  </si>
  <si>
    <t>LA NOTIFICACIÓN CARECE DEL ACUSE DE RECEPCIÓN POR PARTE DEL BENEFICIARIO, TANTO DE LA PRIMERA COMO DE LA SEGUNDA MINISTRACIÓN.</t>
  </si>
  <si>
    <t>NO SE LOCALIZARON LOS ESTADOS DE CUENTA, QUE AVALEN LOS GASTOS EFECTUADOS Y DETERMINADOS EN LA CONCILIACIÓN (BANAMEX Y SANTANDER)</t>
  </si>
  <si>
    <t>NO SE LOCALIZÓ EN EL EXPEDIENTE LA VERIFICACIÓN ANTE EL SAT DE LA FACTURA 1433 DEL PROVEEDOR COMERCIAL FERTILIZANTES QUÍMICOS SA DE CV</t>
  </si>
  <si>
    <t>LA CONCILIACIÓN PRESENTADA CONTIENE ERRORES, EN PARTICULAR EN LOS REGISTROS 8 (INCOMPLETO), ASÍ COMO EN EL NUMERO 47-48 Y 74-75 (DUPLICADAS)</t>
  </si>
  <si>
    <t>LA VISITA TIENE FECHA DEL 28-MAR-2017 LO CUAL ES INCONGRUENTE, YA QUE ES ANTERIOR A LA  ENTREGA MISMA DE LA SOLICITUD (31-MAR-2017)</t>
  </si>
  <si>
    <t>LA AUTORIZACION DEL APOYO (04-SEP-2017) EXCEDE DE LOS 40 DIAS HABILES QUE SE INDICAN EN EL ART. 39 FRACCION III.</t>
  </si>
  <si>
    <t>EN CONCILIACIÓN: 
- FACTURA NUM 27 NO COINCIDE LA FECHA CON LA FACTURA.
- FACTURA 46678 EL MONTO EN ÚLTIMA COLUMNA DICE 1934.01 DEBE SER 1834.01.
- FACTURA 2 DICE FECHA 11-ENE-18 DEBE SER 9-ENE-18.
- LOS QUE APARECEN EN LA CONCILIACION EN LOS REGISTROS DEL 144 AL 147, NO SE ENCUENTRAN EN EL EXPEDIENTE EL DOCUMENTO QUE SOPORTA EL GASTO.</t>
  </si>
  <si>
    <t>EN EL EXPEDIENTE SE ENCONTRARON VARIAS  FACTURAS (43434,  44024, 44557, 44630, 44690, 44825, 517, 537, 1658 Y 27113), LAS CUALES DE NO SE LOCALIZARON EN LA CONCILIACIÓN PRESENTADA POR EL BENEFICIARIO.</t>
  </si>
  <si>
    <t xml:space="preserve">EN LA CONCILIACIÓN PRESENTADA, SE DETECTARON  CONCEPTOS  DE AGROQUÍMICOS, CERTIFICACIÓN Y ANÁLISIS (CONSIDERADOS COMO GASTOS ADMINISTRATIVOS) QUE SUMAN $666,769.24 Y DE ACUERDO AL PAQUETE TECNOLÓGICO FALTARÍA ADICIONAR DENTRO DE GASTOS ADMINISTRATIVOS LOS CONCPETOS DE ENERGÍA ELÉCTRICA, MANTENIMIENTO DE VEHÍCULOS (GASOLINA, REFACCIONES), ETC. LO CUAL EXCEDERÍA  DEL 10% ($666,050.00) QUE PERMITE EL PAQUETE TECNOLÓGICO PARA ESTE TIPO DE CONCEPTOS </t>
  </si>
  <si>
    <t>EN LA CONCILIACION NO SE ENLISTAN VARIAS LISTAS DE RAYA QUE SE LOCALIZARON EN EL EXPEDIENTE, ASIMISMO, EN LA CONCILIACIÓN SE REGISTRARON DOS FACTURAS (C-1296 Y C-1298) DE MANERA SEPARADA TANTO POR CONCEPTO COMO PAGOS, LOS CUALES NO SE REFLEJAN EN LOS ESTADOS DE CUENTA, POR LO QUE SE INTERPRETA QUE FUERAN MAS DE DOS FACTURAS Y ASI COMO SUS PAGOS CORRESPONDIENTES</t>
  </si>
  <si>
    <t>LA AUTORIZACION DEL APOYO (18-SEP-2017) EXCEDE DE LOS 40 DIAS HABILES QUE SE INDICAN EN EL ART. 39 FRACCION III.</t>
  </si>
  <si>
    <t>NO SE LOCALIZARON LOS ESTADOS DE CUENTA, QUE AVALEN LOS GASTOS EFECTUADOS Y DETERMINADOS EN LA CONCILIACIÓN (BANORTE 0433348993)</t>
  </si>
  <si>
    <t>EN LA CONCILIACIÓN CONTIENE ERROR EN EL NUMERO DE CUENTA</t>
  </si>
  <si>
    <t>LA FACTURA QUE SE ENCONTRÓ EN EL EXPEDIENTE (CARLOS ALBERTO DAMIAN CASTRO) NO CORRESPONDE A LA QUE COTIZÓ (MODESTO CRUZ LOPEZ)</t>
  </si>
  <si>
    <t>LA AUTORIZACION DEL APOYO (12-JUL-2017) EXCEDE DE LOS 40 DIAS HABILES QUE SE INDICAN EN EL ART. 39 FRACCION III.</t>
  </si>
  <si>
    <t>FALTA ANEXAR LA EVIDENCIA QUE SE ESTIPULA EN EL NUMERAL 7 DE LAS DECLARACIONES DEL BENEFICIAIRO DEL CONVENIO DE CONCERTACIÓN, YA QUE INDICA "PF1 DEL 2 DE JUNIO DE 2017"</t>
  </si>
  <si>
    <t>NO SE LOCALIZARON LOS ESTADOS DE CUENTA, QUE AVALEN LOS GASTOS EFECTUADOS Y DETERMINADOS EN LA CONCILIACIÓN (HSBC 4052497633)</t>
  </si>
  <si>
    <t>CONTIENE ERROR EN CUANTO AL NUMERAL 1, YA QUE  DICE 2017 Y DEBIERA DECIR 2018</t>
  </si>
  <si>
    <t>EN TODO EL DOCUMENTO SE REFIERE AL BENEFICIARIO COMO "ESPINOSA" EN LUGAR DE ESPINOZA, ES FIRMADO AL FINAL POR ÉSTE MISMO, ADEMÁS DE QUE LA FIRMA TIENE DIFERENCIA CON LA DEL INE.</t>
  </si>
  <si>
    <t>LA AUTORIZACION DEL APOYO (14-JUL-2017) EXCEDE DE LOS 40 DIAS HABILES QUE SE INDICAN EN EL ART. 39 FRACCION III. 
ASIMISMO, SE EXPIDE Y SE FIRMA COMO NEFTALÍ "ESPINOSA" CUANDO DE MANERA OFICIAL CON EL INE ES ESPINOZA.</t>
  </si>
  <si>
    <t>LAS FOTOS EN EL PRIMER, SEGUNDO E INFORME FINAL  ASI COMO VISITAS DE  SUPERVISIÓN INTERMEDIA UNO, DOS Y FINAL SON LAS MISMAS A LAS PRESENTADAS.</t>
  </si>
  <si>
    <t>NO SE LOCALIZARON LOS ESTADOS DE CUENTA, QUE AVALEN LOS GASTOS EFECTUADOS Y DETERMINADOS EN LA CONCILIACIÓN (BANORTE 0816987753)</t>
  </si>
  <si>
    <t xml:space="preserve">LA LISTA DE RAYA DE FECHA 4 AL 9 DE DICIEMBRE DE 2017 POR TRAZOS DE CAMAS Y PASILLOS NO ESTA FIRMADA POR UNO DE LOS TRABAJADORES (REGISTRO 12)  </t>
  </si>
  <si>
    <t>LAS LISTAS DE RAYA QUE SE ENCONTRARON EN EL EXPEDIENTE ($151,340.00) REBASAN EL 30% ($128,32.60) DEL MONTO TOTAL DEL PROYECTO QUE PERMITEN LAS REGLAS DE OPERACIÓN EN EL ARTÍCULO 32 FRACCION VIII</t>
  </si>
  <si>
    <t>NO SE ENCONTRÓ EL DOCUMENTO EN EL EXPEDIENTE</t>
  </si>
  <si>
    <t>NO SE ENCONTRARON LOS DOCUMENTOS (1RA Y 2DA MINISTRACIÓN)  EN EL EXPEDIENTE</t>
  </si>
  <si>
    <t>LA AUTORIZACION DEL APOYO (02-NOV-2017) EXCEDE DE LOS 40 DIAS HABILES QUE SE INDICAN EN EL ART. 39 FRACCION III.</t>
  </si>
  <si>
    <t>NO SE LOCALIZARON LOS ESTADOS DE CUENTA, QUE AVALEN LOS GASTOS EFECTUADOS Y DETERMINADOS EN LA CONCILIACIÓN (BANCO AZTECA 56901358199651)</t>
  </si>
  <si>
    <t>LA CORRESPONDIENTE A LA PRIMERA MINISTRACIÓN CARECE DEL ACUSE DE RECEPCIÓN DEL BENEFICIARIO ASIMISMO, NO SE LOCALIZÓ LA CORRESPONDIENTE A LA SEGUNDA MINISTRACIÓN</t>
  </si>
  <si>
    <t>NO SE ENCONTRÓ EN EL EXPEDIENTE COMPROBANTE FISCAL QUE AMPARE LOS MONTOS RECIBIDOS POR EL BENEFICIARIO CORRESPONDIENTES A LA 1RA Y 2DA MINISTRACIÓN</t>
  </si>
  <si>
    <t>NO SE LOCALIZARON LOS ESTADOS DE CUENTA, QUE AVALEN LOS GASTOS EFECTUADOS Y DETERMINADOS EN LA CONCILIACIÓN (SANTANDER 60578683470)</t>
  </si>
  <si>
    <t>EN LA CONCILIACION SE INDICÓ SOLO UN  CONCEPTO DE LISTA DE RAYA, POR UN MONTO DE $185,000.00, SIN EMBARGO EN EL EXPEDIENTE SE LOCALIZARON VARIAS LISTAS DE RAYA MISMAS QUE NO AMPARAN EL MONTO INDICADO EN LA CONCILIACIÓN, DEBIERAN ESTAR DESGLOZADAS TODAS LAS LISTA DE RAYA EN LA CONCILIACION.</t>
  </si>
  <si>
    <t>EN LA CONCILIACION SE ENLISTARON LAS FACTURAS ZAR1 Y JRZR1, LAS CUALES NO SE LOCALIZARON EN EL EXPEDIENTE.</t>
  </si>
  <si>
    <t>SE ENCONTRO ACUSE DE FECHA 03-MAY-2017 EL CUAL CONTIENE INCONGRUENCIA, TODA VEZ QUE SEÑALA HABER ENTREGADO EL RFC Y LA CURP, SIN EMBARGO AMBOS DOCUMENTOS TIENEN FECHA DE SUSCRIPCIÓN POSTERIOR (05-MAY-2017)</t>
  </si>
  <si>
    <t>NO SE IDENTIFICA EN EL EXPEDIENTE EL DOCUMENTO, CABE ACLARAR QUE DE ACUERDO A LO INDICADO EN EL CONVENIO EL PROYECTO DEBIÓ CONCLUIR EL 20-ENE-2018.</t>
  </si>
  <si>
    <t xml:space="preserve">NO SE ENCUENTRÓ EN EL EXPEDIENTE EL DOCUMENTO, DE ACUERDO A LO INDICADO EN LAS REGLAS DE OPERACIÓN EN EL ARTICULO 119 FRACCION II INCISO L. </t>
  </si>
  <si>
    <t>NO SE ENCUENTRÓ EN EL EXPEDIENTE EL DOCUMENTO</t>
  </si>
  <si>
    <t xml:space="preserve">NO SE ENCONTRÓ EN EL EXPEDIENTE EL DOCUMENTO, CABE ACLARAR QUE DE ACUERDO A LO INDICADO EN EL CONVENIO EL PROYECTO DEBIÓ CONCLUIR EL 24-ENE-2018. </t>
  </si>
  <si>
    <t>NO SE ENCUENTRÓ  EN EL EXPEDIENTE, CONFORME A LO INDICADO EN LAS REGLAS DE OPERACIÓN ARTICULO 119, II, E.</t>
  </si>
  <si>
    <t>NO SE ENCONTRÓ EN EL EXPEDIENTE , CONFORME A LO INDICADO EN LAS REGLAS DE OPERACIÓN ARTÍCULO  101 III, V.1.</t>
  </si>
  <si>
    <t>NO SE ENCONTRÓ EL DOCUMENTO EN EL EXPEDIENTE, EL CUAL SE REQUIERE PARA LA ENTREGA DEL INCENTIVO, DE ACUERDO AL ARTÍCULO 101 V. 6 DE LAS REGLAS DE OPERACIÓN DE FOMENTO A LA AGRICULTURA</t>
  </si>
  <si>
    <t>EL DOCUMENTO QUE SE ENCONTRÓ EN EL EXPEDIENTE, NO CORRESPONDE AL BENEFICIARIO DEL APOYO.</t>
  </si>
  <si>
    <t>NO SE ENCONTRÓ EN EXPEDIENTE EL DOCUMENTO</t>
  </si>
  <si>
    <t>LA CONCILIACIÓN PRESENTADA CONTIENE ERRORES, EN PARTICULAR EN LAS COLUMNAS DE "MONTO A APLICAR", YA QUE ALGUNAS FACTURAS NO COINCIDEN CON EL TOTAL, ASIMISMO LA SUMA DEL CONCEPTO DE SUBSIDIO EXCEDE ($13,001.55) DEL MONTO TOTAL DEL APOYO.</t>
  </si>
  <si>
    <t>CON REFERENCIA A LAS LISTAS DE RAYA IDENTIFICADAS CON LOS CHEQUES 02, 03 Y 04 LAS LISTAS INDICAN NOMINA PERSONAL ADMINISTRATIVO, Y SON DE MANERA QUINCENAL DESDE ENERO HASTA DICIEMBRE DE 2017, ACLARANDO QUE LOS CHEQUES TIENEN  FECHA DE ELABORACIÓN DE OCTUBRE 2017 LO CUAL ES INCONGRUENTE</t>
  </si>
  <si>
    <t>EN EL DOCUMENTO SE INDICAN QUE SE CUENTA CON 2 SOCIOS ACTIVOS , SIN EMBARGO EL BENEFICIARIO NO ES PERSONA MORAL.</t>
  </si>
  <si>
    <t>TOTAL AREAS DE OPORT.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</si>
</sst>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_ ;\-#,##0.00\ "/>
    <numFmt numFmtId="165" formatCode="dd\-mmm\-yyyy"/>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0"/>
      <color theme="3"/>
      <name val="Calibri"/>
      <family val="2"/>
      <scheme val="minor"/>
    </font>
    <font>
      <sz val="8"/>
      <name val="Calibri"/>
      <family val="2"/>
      <scheme val="minor"/>
    </font>
    <font>
      <sz val="11"/>
      <color theme="0"/>
      <name val="Calibri"/>
      <family val="2"/>
      <scheme val="minor"/>
    </font>
    <font>
      <b/>
      <sz val="8"/>
      <color theme="0"/>
      <name val="Calibri"/>
      <family val="2"/>
      <scheme val="minor"/>
    </font>
    <font>
      <sz val="8"/>
      <color theme="0"/>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rgb="FF92D050"/>
        <bgColor indexed="64"/>
      </patternFill>
    </fill>
    <fill>
      <patternFill patternType="solid">
        <fgColor rgb="FF92D050"/>
        <bgColor theme="4" tint="0.79998168889431442"/>
      </patternFill>
    </fill>
    <fill>
      <patternFill patternType="solid">
        <fgColor rgb="FFFF0000"/>
        <bgColor indexed="64"/>
      </patternFill>
    </fill>
    <fill>
      <patternFill patternType="solid">
        <fgColor rgb="FF00B050"/>
        <bgColor indexed="64"/>
      </patternFill>
    </fill>
  </fills>
  <borders count="43">
    <border>
      <left/>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rgb="FF00B050"/>
      </left>
      <right style="thin">
        <color rgb="FF00B050"/>
      </right>
      <top/>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23">
    <xf numFmtId="0" fontId="0" fillId="0" borderId="0" xfId="0"/>
    <xf numFmtId="0" fontId="3" fillId="0" borderId="0" xfId="0" applyFont="1"/>
    <xf numFmtId="0" fontId="5" fillId="0" borderId="4" xfId="0" applyFont="1" applyBorder="1" applyAlignment="1" applyProtection="1">
      <alignment horizontal="center" vertical="center" wrapText="1"/>
      <protection locked="0"/>
    </xf>
    <xf numFmtId="15" fontId="5" fillId="0" borderId="4"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hidden="1"/>
    </xf>
    <xf numFmtId="3" fontId="6" fillId="0" borderId="4" xfId="0" applyNumberFormat="1" applyFont="1" applyBorder="1" applyAlignment="1" applyProtection="1">
      <alignment horizontal="center" vertical="center" wrapText="1"/>
      <protection locked="0"/>
    </xf>
    <xf numFmtId="3" fontId="4" fillId="0" borderId="4" xfId="0" applyNumberFormat="1" applyFont="1" applyBorder="1" applyAlignment="1" applyProtection="1">
      <alignment vertical="center" wrapText="1"/>
      <protection hidden="1"/>
    </xf>
    <xf numFmtId="0" fontId="0" fillId="0" borderId="2" xfId="0" applyBorder="1"/>
    <xf numFmtId="3" fontId="4" fillId="0" borderId="2" xfId="0" applyNumberFormat="1" applyFont="1" applyBorder="1" applyAlignment="1" applyProtection="1">
      <alignment vertical="center" wrapText="1"/>
      <protection hidden="1"/>
    </xf>
    <xf numFmtId="3" fontId="5" fillId="0" borderId="4" xfId="0" applyNumberFormat="1" applyFont="1" applyBorder="1" applyAlignment="1" applyProtection="1">
      <alignment vertical="center" wrapText="1"/>
    </xf>
    <xf numFmtId="0" fontId="0" fillId="0" borderId="0" xfId="0" applyBorder="1"/>
    <xf numFmtId="0" fontId="7" fillId="3" borderId="3" xfId="0" applyFont="1" applyFill="1" applyBorder="1" applyAlignment="1">
      <alignment horizontal="center" vertical="center" wrapText="1"/>
    </xf>
    <xf numFmtId="0" fontId="3" fillId="3" borderId="1" xfId="0" applyFont="1" applyFill="1" applyBorder="1"/>
    <xf numFmtId="0" fontId="3" fillId="3" borderId="2" xfId="0" applyFont="1" applyFill="1" applyBorder="1"/>
    <xf numFmtId="0" fontId="7" fillId="3" borderId="6" xfId="0" applyFont="1" applyFill="1" applyBorder="1" applyAlignment="1">
      <alignment horizontal="center" vertical="center" wrapText="1"/>
    </xf>
    <xf numFmtId="0" fontId="3" fillId="3" borderId="5" xfId="0" applyFont="1" applyFill="1" applyBorder="1"/>
    <xf numFmtId="0" fontId="3" fillId="3" borderId="0" xfId="0" applyFont="1" applyFill="1" applyBorder="1"/>
    <xf numFmtId="0" fontId="3" fillId="3" borderId="7" xfId="0" applyFont="1" applyFill="1" applyBorder="1"/>
    <xf numFmtId="0" fontId="3" fillId="3" borderId="8" xfId="0" applyFont="1" applyFill="1" applyBorder="1"/>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4" fontId="5" fillId="0" borderId="4" xfId="0" applyNumberFormat="1" applyFont="1" applyBorder="1" applyAlignment="1" applyProtection="1">
      <alignment horizontal="right" vertical="center" wrapText="1"/>
      <protection hidden="1"/>
    </xf>
    <xf numFmtId="3" fontId="5" fillId="0" borderId="4" xfId="0" applyNumberFormat="1" applyFont="1" applyBorder="1" applyAlignment="1" applyProtection="1">
      <alignment horizontal="right" vertical="center" wrapText="1"/>
      <protection hidden="1"/>
    </xf>
    <xf numFmtId="0" fontId="3" fillId="0" borderId="0" xfId="0" applyFont="1" applyProtection="1">
      <protection hidden="1"/>
    </xf>
    <xf numFmtId="0" fontId="4" fillId="4" borderId="4"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wrapText="1"/>
      <protection hidden="1"/>
    </xf>
    <xf numFmtId="0" fontId="4" fillId="4" borderId="35" xfId="0" applyFont="1" applyFill="1" applyBorder="1" applyAlignment="1" applyProtection="1">
      <alignment horizontal="center" vertical="center" wrapText="1"/>
      <protection hidden="1"/>
    </xf>
    <xf numFmtId="0" fontId="0" fillId="0" borderId="0" xfId="0" applyProtection="1">
      <protection hidden="1"/>
    </xf>
    <xf numFmtId="3" fontId="4" fillId="2" borderId="4" xfId="0" applyNumberFormat="1" applyFont="1" applyFill="1" applyBorder="1" applyAlignment="1" applyProtection="1">
      <alignment vertical="center" wrapText="1"/>
      <protection hidden="1"/>
    </xf>
    <xf numFmtId="3" fontId="0" fillId="0" borderId="0" xfId="0" applyNumberFormat="1" applyProtection="1">
      <protection hidden="1"/>
    </xf>
    <xf numFmtId="3" fontId="8" fillId="0" borderId="4" xfId="0" applyNumberFormat="1" applyFont="1" applyBorder="1" applyAlignment="1" applyProtection="1">
      <alignment vertical="center" wrapText="1"/>
      <protection hidden="1"/>
    </xf>
    <xf numFmtId="164" fontId="8" fillId="0" borderId="4" xfId="1" applyNumberFormat="1" applyFont="1" applyBorder="1" applyAlignment="1" applyProtection="1">
      <alignment vertical="center"/>
      <protection hidden="1"/>
    </xf>
    <xf numFmtId="3" fontId="5" fillId="0" borderId="4" xfId="0" applyNumberFormat="1" applyFont="1" applyBorder="1" applyAlignment="1" applyProtection="1">
      <alignment vertical="center" wrapText="1"/>
      <protection locked="0"/>
    </xf>
    <xf numFmtId="0" fontId="2" fillId="3" borderId="2"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3" fontId="5" fillId="0" borderId="4" xfId="0" applyNumberFormat="1" applyFont="1" applyBorder="1" applyAlignment="1" applyProtection="1">
      <alignment vertical="center"/>
      <protection hidden="1"/>
    </xf>
    <xf numFmtId="0" fontId="5" fillId="0" borderId="4" xfId="0" applyFont="1" applyBorder="1" applyAlignment="1" applyProtection="1">
      <alignment vertical="center" wrapText="1"/>
      <protection hidden="1"/>
    </xf>
    <xf numFmtId="0" fontId="5" fillId="0" borderId="4" xfId="0" applyFont="1" applyFill="1" applyBorder="1" applyAlignment="1" applyProtection="1">
      <alignment horizontal="left" vertical="center" wrapText="1"/>
      <protection hidden="1"/>
    </xf>
    <xf numFmtId="3" fontId="5" fillId="0" borderId="4" xfId="0" applyNumberFormat="1" applyFont="1" applyBorder="1" applyAlignment="1" applyProtection="1">
      <alignment vertical="center" wrapText="1"/>
      <protection hidden="1"/>
    </xf>
    <xf numFmtId="3" fontId="4" fillId="0" borderId="4" xfId="0" applyNumberFormat="1" applyFont="1" applyBorder="1" applyAlignment="1" applyProtection="1">
      <alignment horizontal="left" vertical="center" wrapText="1"/>
      <protection hidden="1"/>
    </xf>
    <xf numFmtId="0" fontId="4" fillId="4" borderId="4" xfId="0" applyFont="1" applyFill="1" applyBorder="1" applyAlignment="1" applyProtection="1">
      <alignment horizontal="center" vertical="center" wrapText="1"/>
      <protection hidden="1"/>
    </xf>
    <xf numFmtId="0" fontId="5" fillId="0" borderId="4" xfId="0" applyFont="1" applyBorder="1" applyAlignment="1" applyProtection="1">
      <alignment horizontal="left" vertical="center" wrapText="1"/>
      <protection hidden="1"/>
    </xf>
    <xf numFmtId="3" fontId="9" fillId="0" borderId="0" xfId="0" applyNumberFormat="1" applyFont="1" applyProtection="1">
      <protection hidden="1"/>
    </xf>
    <xf numFmtId="15" fontId="5" fillId="0" borderId="4" xfId="0" applyNumberFormat="1" applyFont="1" applyBorder="1" applyAlignment="1" applyProtection="1">
      <alignment horizontal="left" vertical="center" wrapText="1"/>
      <protection locked="0"/>
    </xf>
    <xf numFmtId="3" fontId="5" fillId="0" borderId="4" xfId="0" applyNumberFormat="1" applyFont="1" applyFill="1" applyBorder="1" applyAlignment="1" applyProtection="1">
      <alignment vertical="center" wrapText="1"/>
      <protection locked="0"/>
    </xf>
    <xf numFmtId="3" fontId="5" fillId="6" borderId="4" xfId="0" applyNumberFormat="1" applyFont="1" applyFill="1" applyBorder="1" applyAlignment="1" applyProtection="1">
      <alignment vertical="center" wrapText="1"/>
      <protection locked="0"/>
    </xf>
    <xf numFmtId="3" fontId="5" fillId="5" borderId="4" xfId="0" applyNumberFormat="1" applyFont="1" applyFill="1" applyBorder="1" applyAlignment="1" applyProtection="1">
      <alignment vertical="center" wrapText="1"/>
      <protection locked="0"/>
    </xf>
    <xf numFmtId="14" fontId="0" fillId="0" borderId="0" xfId="0" applyNumberFormat="1"/>
    <xf numFmtId="0" fontId="10" fillId="0" borderId="24" xfId="0" applyFont="1" applyBorder="1" applyAlignment="1" applyProtection="1">
      <alignment horizontal="center" vertical="center" wrapText="1"/>
      <protection hidden="1"/>
    </xf>
    <xf numFmtId="0" fontId="10" fillId="0" borderId="18" xfId="0" applyFont="1" applyBorder="1" applyAlignment="1" applyProtection="1">
      <alignment horizontal="center" vertical="center" wrapText="1"/>
      <protection hidden="1"/>
    </xf>
    <xf numFmtId="0" fontId="10" fillId="0" borderId="39"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3" xfId="0" applyFont="1" applyBorder="1" applyAlignment="1" applyProtection="1">
      <alignment horizontal="center" vertical="center" wrapText="1"/>
      <protection hidden="1"/>
    </xf>
    <xf numFmtId="0" fontId="11" fillId="0" borderId="10"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24" xfId="0" applyFont="1" applyBorder="1" applyAlignment="1" applyProtection="1">
      <alignment horizontal="center" vertical="center"/>
      <protection hidden="1"/>
    </xf>
    <xf numFmtId="0" fontId="11" fillId="0" borderId="33" xfId="0" applyFont="1" applyBorder="1" applyAlignment="1" applyProtection="1">
      <alignment horizontal="center" vertical="center"/>
      <protection hidden="1"/>
    </xf>
    <xf numFmtId="0" fontId="11" fillId="0" borderId="24" xfId="0" applyFont="1" applyBorder="1" applyAlignment="1" applyProtection="1">
      <alignment horizontal="center" vertical="center" wrapText="1"/>
      <protection hidden="1"/>
    </xf>
    <xf numFmtId="0" fontId="11" fillId="0" borderId="0" xfId="0" applyFont="1" applyProtection="1">
      <protection hidden="1"/>
    </xf>
    <xf numFmtId="0" fontId="11" fillId="0" borderId="29" xfId="0" applyFont="1" applyBorder="1" applyAlignment="1" applyProtection="1">
      <alignment horizontal="left" vertical="center" wrapText="1"/>
      <protection hidden="1"/>
    </xf>
    <xf numFmtId="0" fontId="11" fillId="0" borderId="29" xfId="0" applyFont="1" applyBorder="1" applyAlignment="1" applyProtection="1">
      <alignment vertical="center"/>
      <protection hidden="1"/>
    </xf>
    <xf numFmtId="15" fontId="11" fillId="0" borderId="36" xfId="0" applyNumberFormat="1" applyFont="1" applyBorder="1" applyProtection="1">
      <protection hidden="1"/>
    </xf>
    <xf numFmtId="15" fontId="11" fillId="0" borderId="16" xfId="0" applyNumberFormat="1" applyFont="1" applyBorder="1" applyProtection="1">
      <protection hidden="1"/>
    </xf>
    <xf numFmtId="0" fontId="11" fillId="0" borderId="40" xfId="0" applyFont="1" applyBorder="1" applyAlignment="1" applyProtection="1">
      <alignment vertical="center"/>
      <protection hidden="1"/>
    </xf>
    <xf numFmtId="0" fontId="11" fillId="0" borderId="28" xfId="0" applyFont="1" applyBorder="1" applyAlignment="1" applyProtection="1">
      <alignment vertical="center"/>
      <protection hidden="1"/>
    </xf>
    <xf numFmtId="0" fontId="11" fillId="0" borderId="14" xfId="0" applyFont="1" applyBorder="1" applyAlignment="1" applyProtection="1">
      <alignment vertical="center"/>
      <protection hidden="1"/>
    </xf>
    <xf numFmtId="0" fontId="11" fillId="0" borderId="11" xfId="0" applyFont="1" applyBorder="1" applyAlignment="1" applyProtection="1">
      <alignment vertical="center"/>
      <protection hidden="1"/>
    </xf>
    <xf numFmtId="0" fontId="11" fillId="0" borderId="25" xfId="0" applyFont="1" applyBorder="1" applyAlignment="1" applyProtection="1">
      <alignment vertical="center"/>
      <protection hidden="1"/>
    </xf>
    <xf numFmtId="0" fontId="11" fillId="0" borderId="27" xfId="0" applyFont="1" applyBorder="1" applyAlignment="1" applyProtection="1">
      <alignment horizontal="center" vertical="center"/>
      <protection hidden="1"/>
    </xf>
    <xf numFmtId="0" fontId="11" fillId="0" borderId="32" xfId="0" applyFont="1" applyBorder="1" applyProtection="1">
      <protection hidden="1"/>
    </xf>
    <xf numFmtId="0" fontId="11" fillId="0" borderId="26" xfId="0" applyFont="1" applyBorder="1" applyProtection="1">
      <protection hidden="1"/>
    </xf>
    <xf numFmtId="0" fontId="11" fillId="0" borderId="19" xfId="0" applyFont="1" applyBorder="1" applyProtection="1">
      <protection hidden="1"/>
    </xf>
    <xf numFmtId="0" fontId="11" fillId="0" borderId="22" xfId="0" applyFont="1" applyBorder="1" applyAlignment="1" applyProtection="1">
      <alignment vertical="center"/>
      <protection hidden="1"/>
    </xf>
    <xf numFmtId="0" fontId="11" fillId="0" borderId="23" xfId="0" applyFont="1" applyBorder="1" applyProtection="1">
      <protection hidden="1"/>
    </xf>
    <xf numFmtId="0" fontId="11" fillId="0" borderId="11" xfId="0" applyFont="1" applyBorder="1" applyProtection="1">
      <protection hidden="1"/>
    </xf>
    <xf numFmtId="0" fontId="11" fillId="0" borderId="34" xfId="0" applyFont="1" applyBorder="1" applyAlignment="1" applyProtection="1">
      <alignment horizontal="center" vertical="center"/>
      <protection hidden="1"/>
    </xf>
    <xf numFmtId="0" fontId="11" fillId="0" borderId="19" xfId="0" applyFont="1" applyBorder="1" applyAlignment="1" applyProtection="1">
      <alignment vertical="center"/>
      <protection hidden="1"/>
    </xf>
    <xf numFmtId="0" fontId="11" fillId="0" borderId="41" xfId="0" applyFont="1" applyBorder="1" applyAlignment="1" applyProtection="1">
      <alignment vertical="center"/>
      <protection hidden="1"/>
    </xf>
    <xf numFmtId="0" fontId="11" fillId="0" borderId="14" xfId="0" applyFont="1" applyBorder="1" applyAlignment="1" applyProtection="1">
      <alignment horizontal="center"/>
      <protection hidden="1"/>
    </xf>
    <xf numFmtId="0" fontId="11" fillId="0" borderId="30" xfId="0" applyFont="1" applyBorder="1" applyProtection="1">
      <protection hidden="1"/>
    </xf>
    <xf numFmtId="0" fontId="11" fillId="0" borderId="12" xfId="0" applyFont="1" applyBorder="1" applyProtection="1">
      <protection hidden="1"/>
    </xf>
    <xf numFmtId="0" fontId="11" fillId="0" borderId="20" xfId="0" applyFont="1" applyBorder="1" applyAlignment="1" applyProtection="1">
      <alignment horizontal="center"/>
      <protection hidden="1"/>
    </xf>
    <xf numFmtId="0" fontId="11" fillId="0" borderId="37" xfId="0" applyFont="1" applyBorder="1" applyProtection="1">
      <protection hidden="1"/>
    </xf>
    <xf numFmtId="0" fontId="11" fillId="0" borderId="15" xfId="0" applyFont="1" applyBorder="1" applyAlignment="1" applyProtection="1">
      <alignment horizontal="center"/>
      <protection hidden="1"/>
    </xf>
    <xf numFmtId="0" fontId="11" fillId="0" borderId="31" xfId="0" applyFont="1" applyBorder="1" applyProtection="1">
      <protection hidden="1"/>
    </xf>
    <xf numFmtId="0" fontId="11" fillId="0" borderId="20" xfId="0" applyFont="1" applyBorder="1" applyProtection="1">
      <protection hidden="1"/>
    </xf>
    <xf numFmtId="0" fontId="11" fillId="0" borderId="42" xfId="0" applyFont="1" applyBorder="1" applyAlignment="1" applyProtection="1">
      <alignment vertical="center"/>
      <protection hidden="1"/>
    </xf>
    <xf numFmtId="0" fontId="11" fillId="0" borderId="20" xfId="0" applyFont="1" applyBorder="1" applyAlignment="1" applyProtection="1">
      <alignment vertical="center"/>
      <protection hidden="1"/>
    </xf>
    <xf numFmtId="0" fontId="11" fillId="0" borderId="38" xfId="0" applyFont="1" applyBorder="1" applyProtection="1">
      <protection hidden="1"/>
    </xf>
    <xf numFmtId="0" fontId="11" fillId="0" borderId="21" xfId="0" applyFont="1" applyBorder="1" applyAlignment="1" applyProtection="1">
      <alignment vertical="center"/>
      <protection hidden="1"/>
    </xf>
    <xf numFmtId="0" fontId="11" fillId="0" borderId="16" xfId="0" applyFont="1" applyBorder="1" applyAlignment="1" applyProtection="1">
      <alignment vertical="center"/>
      <protection hidden="1"/>
    </xf>
    <xf numFmtId="0" fontId="11" fillId="0" borderId="15" xfId="0" applyFont="1" applyBorder="1" applyAlignment="1" applyProtection="1">
      <alignment vertical="center"/>
      <protection hidden="1"/>
    </xf>
    <xf numFmtId="0" fontId="11" fillId="0" borderId="12" xfId="0" applyFont="1" applyBorder="1" applyAlignment="1" applyProtection="1">
      <alignment vertical="center"/>
      <protection hidden="1"/>
    </xf>
    <xf numFmtId="14" fontId="11" fillId="0" borderId="0" xfId="0" applyNumberFormat="1" applyFont="1" applyProtection="1">
      <protection hidden="1"/>
    </xf>
    <xf numFmtId="15" fontId="5" fillId="5" borderId="4" xfId="0" applyNumberFormat="1" applyFont="1" applyFill="1" applyBorder="1" applyAlignment="1" applyProtection="1">
      <alignment horizontal="left" vertical="center" wrapText="1"/>
      <protection locked="0"/>
    </xf>
    <xf numFmtId="3" fontId="6" fillId="5" borderId="4" xfId="0" applyNumberFormat="1" applyFont="1" applyFill="1" applyBorder="1" applyAlignment="1" applyProtection="1">
      <alignment vertical="center" wrapText="1"/>
      <protection locked="0"/>
    </xf>
    <xf numFmtId="3" fontId="6" fillId="6" borderId="4" xfId="0" applyNumberFormat="1" applyFont="1" applyFill="1" applyBorder="1" applyAlignment="1" applyProtection="1">
      <alignment vertical="center" wrapText="1"/>
      <protection locked="0"/>
    </xf>
    <xf numFmtId="3" fontId="4" fillId="0" borderId="4" xfId="0" applyNumberFormat="1" applyFont="1" applyBorder="1" applyAlignment="1" applyProtection="1">
      <alignment horizontal="left" vertical="center" wrapText="1"/>
      <protection hidden="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165" fontId="7" fillId="3" borderId="8" xfId="0" applyNumberFormat="1" applyFont="1" applyFill="1" applyBorder="1" applyAlignment="1">
      <alignment horizontal="center" vertical="center"/>
    </xf>
    <xf numFmtId="165" fontId="7" fillId="3" borderId="9"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4" fillId="4" borderId="5" xfId="0" applyFont="1" applyFill="1" applyBorder="1" applyAlignment="1" applyProtection="1">
      <alignment horizontal="center" vertical="center" wrapText="1"/>
      <protection hidden="1"/>
    </xf>
    <xf numFmtId="0" fontId="4" fillId="4" borderId="7"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2" fillId="3" borderId="2" xfId="0" applyFont="1" applyFill="1" applyBorder="1" applyAlignment="1" applyProtection="1">
      <alignment horizontal="center" vertical="center"/>
      <protection hidden="1"/>
    </xf>
    <xf numFmtId="0" fontId="2" fillId="3" borderId="5"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protection hidden="1"/>
    </xf>
    <xf numFmtId="0" fontId="2" fillId="3" borderId="7" xfId="0" applyFont="1" applyFill="1" applyBorder="1" applyAlignment="1" applyProtection="1">
      <alignment horizontal="center" vertical="center"/>
      <protection hidden="1"/>
    </xf>
    <xf numFmtId="0" fontId="2" fillId="3" borderId="8"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165" fontId="7" fillId="3" borderId="8" xfId="0" applyNumberFormat="1" applyFont="1" applyFill="1" applyBorder="1" applyAlignment="1" applyProtection="1">
      <alignment horizontal="center" vertical="center"/>
      <protection hidden="1"/>
    </xf>
    <xf numFmtId="165" fontId="7" fillId="3" borderId="9" xfId="0" applyNumberFormat="1" applyFont="1" applyFill="1" applyBorder="1" applyAlignment="1" applyProtection="1">
      <alignment horizontal="center" vertical="center"/>
      <protection hidden="1"/>
    </xf>
  </cellXfs>
  <cellStyles count="3">
    <cellStyle name="Moneda" xfId="1" builtinId="4"/>
    <cellStyle name="Moneda 2" xfId="2"/>
    <cellStyle name="Normal" xfId="0" builtinId="0"/>
  </cellStyles>
  <dxfs count="5980">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ont>
        <color auto="1"/>
      </font>
      <fill>
        <patternFill>
          <bgColor theme="6" tint="0.59996337778862885"/>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76199</xdr:colOff>
      <xdr:row>0</xdr:row>
      <xdr:rowOff>9525</xdr:rowOff>
    </xdr:from>
    <xdr:to>
      <xdr:col>17</xdr:col>
      <xdr:colOff>657224</xdr:colOff>
      <xdr:row>2</xdr:row>
      <xdr:rowOff>152400</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39499" y="9525"/>
          <a:ext cx="1857375" cy="466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57151</xdr:colOff>
      <xdr:row>0</xdr:row>
      <xdr:rowOff>28575</xdr:rowOff>
    </xdr:from>
    <xdr:to>
      <xdr:col>19</xdr:col>
      <xdr:colOff>1333501</xdr:colOff>
      <xdr:row>2</xdr:row>
      <xdr:rowOff>161925</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68476" y="28575"/>
          <a:ext cx="1276350" cy="514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S238"/>
  <sheetViews>
    <sheetView tabSelected="1" zoomScaleNormal="100" workbookViewId="0">
      <pane xSplit="5" ySplit="4" topLeftCell="F5" activePane="bottomRight" state="frozen"/>
      <selection pane="topRight" activeCell="E1" sqref="E1"/>
      <selection pane="bottomLeft" activeCell="A5" sqref="A5"/>
      <selection pane="bottomRight" activeCell="F5" sqref="F5"/>
    </sheetView>
  </sheetViews>
  <sheetFormatPr baseColWidth="10" defaultRowHeight="15" outlineLevelCol="1" x14ac:dyDescent="0.25"/>
  <cols>
    <col min="1" max="1" width="5.7109375" customWidth="1"/>
    <col min="2" max="2" width="15.7109375" customWidth="1"/>
    <col min="3" max="3" width="12.42578125" customWidth="1"/>
    <col min="4" max="4" width="13.7109375" customWidth="1"/>
    <col min="5" max="5" width="14.7109375" customWidth="1"/>
    <col min="6" max="6" width="11.7109375" customWidth="1"/>
    <col min="7" max="8" width="12.7109375" customWidth="1"/>
    <col min="9" max="9" width="11.7109375" customWidth="1"/>
    <col min="10" max="10" width="8.7109375" customWidth="1"/>
    <col min="11" max="11" width="11.7109375" customWidth="1"/>
    <col min="12" max="12" width="15.5703125" customWidth="1"/>
    <col min="13" max="13" width="20.28515625" customWidth="1"/>
    <col min="14" max="14" width="12.28515625" hidden="1" customWidth="1" outlineLevel="1"/>
    <col min="15" max="15" width="11.7109375" customWidth="1" collapsed="1"/>
    <col min="16" max="16" width="7.42578125" customWidth="1"/>
    <col min="17" max="17" width="8.7109375" customWidth="1"/>
    <col min="18" max="18" width="16.5703125" customWidth="1"/>
  </cols>
  <sheetData>
    <row r="1" spans="1:19" s="1" customFormat="1" ht="12.75" customHeight="1" x14ac:dyDescent="0.2">
      <c r="A1" s="103" t="s">
        <v>180</v>
      </c>
      <c r="B1" s="104"/>
      <c r="C1" s="104"/>
      <c r="D1" s="104"/>
      <c r="E1" s="104"/>
      <c r="F1" s="104"/>
      <c r="G1" s="104"/>
      <c r="H1" s="104"/>
      <c r="I1" s="104"/>
      <c r="J1" s="104"/>
      <c r="K1" s="104"/>
      <c r="L1" s="104"/>
      <c r="M1" s="99" t="s">
        <v>133</v>
      </c>
      <c r="N1" s="11"/>
      <c r="O1" s="12"/>
      <c r="P1" s="13"/>
      <c r="Q1" s="13"/>
      <c r="R1" s="13"/>
    </row>
    <row r="2" spans="1:19" s="1" customFormat="1" ht="12.75" customHeight="1" x14ac:dyDescent="0.2">
      <c r="A2" s="105" t="s">
        <v>219</v>
      </c>
      <c r="B2" s="106"/>
      <c r="C2" s="106"/>
      <c r="D2" s="106"/>
      <c r="E2" s="106"/>
      <c r="F2" s="106"/>
      <c r="G2" s="106"/>
      <c r="H2" s="106"/>
      <c r="I2" s="106"/>
      <c r="J2" s="106"/>
      <c r="K2" s="106"/>
      <c r="L2" s="106"/>
      <c r="M2" s="100"/>
      <c r="N2" s="14"/>
      <c r="O2" s="15"/>
      <c r="P2" s="16"/>
      <c r="Q2" s="16"/>
      <c r="R2" s="16"/>
    </row>
    <row r="3" spans="1:19" s="1" customFormat="1" ht="12.75" customHeight="1" x14ac:dyDescent="0.2">
      <c r="A3" s="107" t="s">
        <v>220</v>
      </c>
      <c r="B3" s="108"/>
      <c r="C3" s="108"/>
      <c r="D3" s="108"/>
      <c r="E3" s="108"/>
      <c r="F3" s="108"/>
      <c r="G3" s="108"/>
      <c r="H3" s="108"/>
      <c r="I3" s="108"/>
      <c r="J3" s="108"/>
      <c r="K3" s="108"/>
      <c r="L3" s="108"/>
      <c r="M3" s="101">
        <f ca="1">TODAY()</f>
        <v>43335</v>
      </c>
      <c r="N3" s="102"/>
      <c r="O3" s="17"/>
      <c r="P3" s="18"/>
      <c r="Q3" s="18"/>
      <c r="R3" s="18"/>
    </row>
    <row r="4" spans="1:19" s="1" customFormat="1" ht="48" x14ac:dyDescent="0.2">
      <c r="A4" s="19" t="s">
        <v>170</v>
      </c>
      <c r="B4" s="20" t="s">
        <v>179</v>
      </c>
      <c r="C4" s="20" t="s">
        <v>173</v>
      </c>
      <c r="D4" s="19" t="s">
        <v>15</v>
      </c>
      <c r="E4" s="19" t="s">
        <v>0</v>
      </c>
      <c r="F4" s="20" t="s">
        <v>112</v>
      </c>
      <c r="G4" s="19" t="s">
        <v>4</v>
      </c>
      <c r="H4" s="20" t="s">
        <v>172</v>
      </c>
      <c r="I4" s="20" t="s">
        <v>131</v>
      </c>
      <c r="J4" s="20" t="s">
        <v>2</v>
      </c>
      <c r="K4" s="20" t="s">
        <v>186</v>
      </c>
      <c r="L4" s="20" t="s">
        <v>151</v>
      </c>
      <c r="M4" s="20" t="s">
        <v>152</v>
      </c>
      <c r="N4" s="20" t="s">
        <v>135</v>
      </c>
      <c r="O4" s="20" t="s">
        <v>3</v>
      </c>
      <c r="P4" s="20" t="s">
        <v>160</v>
      </c>
      <c r="Q4" s="20" t="s">
        <v>134</v>
      </c>
      <c r="R4" s="20" t="s">
        <v>345</v>
      </c>
      <c r="S4" s="20" t="s">
        <v>370</v>
      </c>
    </row>
    <row r="5" spans="1:19" ht="67.5" x14ac:dyDescent="0.25">
      <c r="A5" s="22">
        <f>VLOOKUP(B5,Reporte!$B$4:$U$42,20,0)</f>
        <v>1</v>
      </c>
      <c r="B5" s="2">
        <v>700050517</v>
      </c>
      <c r="C5" s="4" t="str">
        <f>VLOOKUP($B5,Reporte!$B$4:$S$42,2,0)</f>
        <v>CORPORATIVO</v>
      </c>
      <c r="D5" s="4" t="str">
        <f>VLOOKUP($B5,Reporte!$B$4:$S$42,3,0)</f>
        <v>AREA CENTRAL</v>
      </c>
      <c r="E5" s="4" t="str">
        <f>VLOOKUP(B5,Reporte!$B$4:$E$42,4,0)</f>
        <v>SOCIEDAD INTEGRADORA DEL CAMPO SA DE CV</v>
      </c>
      <c r="F5" s="2" t="s">
        <v>120</v>
      </c>
      <c r="G5" s="4" t="str">
        <f>VLOOKUP($H5,Datos!$A:$B,2,0)</f>
        <v>PROGRAMA DE PRODUCTIVIDAD Y COMPETITIVIDAD AGROALIMENTARIA</v>
      </c>
      <c r="H5" s="4" t="str">
        <f>VLOOKUP($B5,Reporte!$B$4:$S$42,5,0)</f>
        <v>INCENTIVO PARA EL PAGO DE LA PRIMA POR LA COMPRA DE COBERTURAS</v>
      </c>
      <c r="I5" s="21">
        <f>VLOOKUP($B5,Reporte!$B$4:$S$42,7,0)</f>
        <v>136180.29</v>
      </c>
      <c r="J5" s="3">
        <v>42986</v>
      </c>
      <c r="K5" s="4" t="str">
        <f>VLOOKUP(L5,Datos!$E$2:$F$69,2,0)</f>
        <v>SIN AREAS DE OPORTUNIDAD</v>
      </c>
      <c r="L5" s="32" t="s">
        <v>162</v>
      </c>
      <c r="M5" s="32" t="s">
        <v>162</v>
      </c>
      <c r="N5" s="9">
        <f t="shared" ref="N5:N68" si="0">IF(O5&lt;&gt;"REQUERIMIENTO",1,0)</f>
        <v>1</v>
      </c>
      <c r="O5" s="5" t="s">
        <v>162</v>
      </c>
      <c r="P5" s="2" t="s">
        <v>163</v>
      </c>
      <c r="Q5" s="3">
        <v>43251</v>
      </c>
      <c r="R5" s="44" t="str">
        <f>VLOOKUP($B5,Reporte!$B$4:$T$42,19,0)</f>
        <v>JOSE ISABEL CLAUDIO MONTES</v>
      </c>
      <c r="S5" s="46"/>
    </row>
    <row r="6" spans="1:19" ht="67.5" x14ac:dyDescent="0.25">
      <c r="A6" s="22">
        <f>VLOOKUP(B6,Reporte!$B$4:$U$42,20,0)</f>
        <v>2</v>
      </c>
      <c r="B6" s="2">
        <v>700052117</v>
      </c>
      <c r="C6" s="4" t="str">
        <f>VLOOKUP($B6,Reporte!$B$4:$S$42,2,0)</f>
        <v>CORPORATIVO</v>
      </c>
      <c r="D6" s="4" t="str">
        <f>VLOOKUP($B6,Reporte!$B$4:$S$42,3,0)</f>
        <v>AREA CENTRAL</v>
      </c>
      <c r="E6" s="4" t="str">
        <f>VLOOKUP(B6,Reporte!$B$4:$E$42,4,0)</f>
        <v>AGRICULTURA CONFIABLE SPR DE RL</v>
      </c>
      <c r="F6" s="2" t="s">
        <v>120</v>
      </c>
      <c r="G6" s="4" t="str">
        <f>VLOOKUP($H6,Datos!$A:$B,2,0)</f>
        <v>PROGRAMA DE PRODUCTIVIDAD Y COMPETITIVIDAD AGROALIMENTARIA</v>
      </c>
      <c r="H6" s="4" t="str">
        <f>VLOOKUP($B6,Reporte!$B$4:$S$42,5,0)</f>
        <v>INCENTIVO PARA EL PAGO DE LA PRIMA POR LA COMPRA DE COBERTURAS</v>
      </c>
      <c r="I6" s="21">
        <f>VLOOKUP($B6,Reporte!$B$4:$S$42,7,0)</f>
        <v>400858.2</v>
      </c>
      <c r="J6" s="3">
        <v>42978</v>
      </c>
      <c r="K6" s="4" t="str">
        <f>VLOOKUP(L6,Datos!$E$2:$F$69,2,0)</f>
        <v>SIN AREAS DE OPORTUNIDAD</v>
      </c>
      <c r="L6" s="32" t="s">
        <v>162</v>
      </c>
      <c r="M6" s="32" t="s">
        <v>162</v>
      </c>
      <c r="N6" s="9">
        <f t="shared" si="0"/>
        <v>1</v>
      </c>
      <c r="O6" s="5" t="s">
        <v>162</v>
      </c>
      <c r="P6" s="2" t="s">
        <v>163</v>
      </c>
      <c r="Q6" s="3">
        <v>43305</v>
      </c>
      <c r="R6" s="44" t="str">
        <f>VLOOKUP($B6,Reporte!$B$4:$T$42,19,0)</f>
        <v>CERES HADA ESTRADA MUÑOZ</v>
      </c>
      <c r="S6" s="46"/>
    </row>
    <row r="7" spans="1:19" ht="123.75" x14ac:dyDescent="0.25">
      <c r="A7" s="22">
        <f>VLOOKUP(B7,Reporte!$B$4:$U$42,20,0)</f>
        <v>3</v>
      </c>
      <c r="B7" s="2" t="s">
        <v>269</v>
      </c>
      <c r="C7" s="4" t="str">
        <f>VLOOKUP($B7,Reporte!$B$4:$S$42,2,0)</f>
        <v>SUR</v>
      </c>
      <c r="D7" s="4" t="str">
        <f>VLOOKUP($B7,Reporte!$B$4:$S$42,3,0)</f>
        <v>MARTINEZ DE LA TORRE</v>
      </c>
      <c r="E7" s="4" t="str">
        <f>VLOOKUP(B7,Reporte!$B$4:$E$42,4,0)</f>
        <v>CAFETALEROS DE TLAPACOYAN SPR DE RL</v>
      </c>
      <c r="F7" s="2" t="s">
        <v>96</v>
      </c>
      <c r="G7" s="4" t="str">
        <f>VLOOKUP($H7,Datos!$A:$B,2,0)</f>
        <v>PROGRAMA DE PRODUCTIVIDAD Y COMPETITIVIDAD AGROALIMENTARIA</v>
      </c>
      <c r="H7" s="4" t="str">
        <f>VLOOKUP($B7,Reporte!$B$4:$S$42,5,0)</f>
        <v>DESARROLLO PRODUCTIVO SUR SURESTE Y ZONAS ECONÓMICAS ESPECIALES</v>
      </c>
      <c r="I7" s="21">
        <f>VLOOKUP($B7,Reporte!$B$4:$S$42,7,0)</f>
        <v>2475000</v>
      </c>
      <c r="J7" s="3">
        <v>42816</v>
      </c>
      <c r="K7" s="4" t="str">
        <f>VLOOKUP(L7,Datos!$E$2:$F$69,2,0)</f>
        <v>AUTORIZACIÓN</v>
      </c>
      <c r="L7" s="32" t="s">
        <v>245</v>
      </c>
      <c r="M7" s="32" t="s">
        <v>426</v>
      </c>
      <c r="N7" s="9">
        <f t="shared" si="0"/>
        <v>1</v>
      </c>
      <c r="O7" s="5" t="s">
        <v>153</v>
      </c>
      <c r="P7" s="2" t="s">
        <v>138</v>
      </c>
      <c r="Q7" s="3">
        <v>43264</v>
      </c>
      <c r="R7" s="44" t="str">
        <f>VLOOKUP($B7,Reporte!$B$4:$T$42,19,0)</f>
        <v>RIGOBERTO IDUVIEL TORIZ ARELLANO</v>
      </c>
      <c r="S7" s="47"/>
    </row>
    <row r="8" spans="1:19" ht="146.25" x14ac:dyDescent="0.25">
      <c r="A8" s="22">
        <f>VLOOKUP(B8,Reporte!$B$4:$U$42,20,0)</f>
        <v>3</v>
      </c>
      <c r="B8" s="2" t="s">
        <v>269</v>
      </c>
      <c r="C8" s="4" t="str">
        <f>VLOOKUP($B8,Reporte!$B$4:$S$42,2,0)</f>
        <v>SUR</v>
      </c>
      <c r="D8" s="4" t="str">
        <f>VLOOKUP($B8,Reporte!$B$4:$S$42,3,0)</f>
        <v>MARTINEZ DE LA TORRE</v>
      </c>
      <c r="E8" s="4" t="str">
        <f>VLOOKUP(B8,Reporte!$B$4:$E$42,4,0)</f>
        <v>CAFETALEROS DE TLAPACOYAN SPR DE RL</v>
      </c>
      <c r="F8" s="2" t="s">
        <v>96</v>
      </c>
      <c r="G8" s="4" t="str">
        <f>VLOOKUP($H8,Datos!$A:$B,2,0)</f>
        <v>PROGRAMA DE PRODUCTIVIDAD Y COMPETITIVIDAD AGROALIMENTARIA</v>
      </c>
      <c r="H8" s="4" t="str">
        <f>VLOOKUP($B8,Reporte!$B$4:$S$42,5,0)</f>
        <v>DESARROLLO PRODUCTIVO SUR SURESTE Y ZONAS ECONÓMICAS ESPECIALES</v>
      </c>
      <c r="I8" s="21">
        <f>VLOOKUP($B8,Reporte!$B$4:$S$42,7,0)</f>
        <v>2475000</v>
      </c>
      <c r="J8" s="3">
        <v>42816</v>
      </c>
      <c r="K8" s="4" t="str">
        <f>VLOOKUP(L8,Datos!$E$2:$F$69,2,0)</f>
        <v>AUTORIZACIÓN</v>
      </c>
      <c r="L8" s="32" t="s">
        <v>253</v>
      </c>
      <c r="M8" s="32" t="s">
        <v>427</v>
      </c>
      <c r="N8" s="9">
        <f t="shared" si="0"/>
        <v>1</v>
      </c>
      <c r="O8" s="5" t="s">
        <v>153</v>
      </c>
      <c r="P8" s="2" t="s">
        <v>159</v>
      </c>
      <c r="Q8" s="3">
        <v>43264</v>
      </c>
      <c r="R8" s="44" t="str">
        <f>VLOOKUP($B8,Reporte!$B$4:$T$42,19,0)</f>
        <v>RIGOBERTO IDUVIEL TORIZ ARELLANO</v>
      </c>
      <c r="S8" s="47"/>
    </row>
    <row r="9" spans="1:19" ht="67.5" x14ac:dyDescent="0.25">
      <c r="A9" s="22">
        <f>VLOOKUP(B9,Reporte!$B$4:$U$42,20,0)</f>
        <v>3</v>
      </c>
      <c r="B9" s="2" t="s">
        <v>269</v>
      </c>
      <c r="C9" s="4" t="str">
        <f>VLOOKUP($B9,Reporte!$B$4:$S$42,2,0)</f>
        <v>SUR</v>
      </c>
      <c r="D9" s="4" t="str">
        <f>VLOOKUP($B9,Reporte!$B$4:$S$42,3,0)</f>
        <v>MARTINEZ DE LA TORRE</v>
      </c>
      <c r="E9" s="4" t="str">
        <f>VLOOKUP(B9,Reporte!$B$4:$E$42,4,0)</f>
        <v>CAFETALEROS DE TLAPACOYAN SPR DE RL</v>
      </c>
      <c r="F9" s="2" t="s">
        <v>96</v>
      </c>
      <c r="G9" s="4" t="str">
        <f>VLOOKUP($H9,Datos!$A:$B,2,0)</f>
        <v>PROGRAMA DE PRODUCTIVIDAD Y COMPETITIVIDAD AGROALIMENTARIA</v>
      </c>
      <c r="H9" s="4" t="str">
        <f>VLOOKUP($B9,Reporte!$B$4:$S$42,5,0)</f>
        <v>DESARROLLO PRODUCTIVO SUR SURESTE Y ZONAS ECONÓMICAS ESPECIALES</v>
      </c>
      <c r="I9" s="21">
        <f>VLOOKUP($B9,Reporte!$B$4:$S$42,7,0)</f>
        <v>2475000</v>
      </c>
      <c r="J9" s="3">
        <v>42816</v>
      </c>
      <c r="K9" s="4" t="str">
        <f>VLOOKUP(L9,Datos!$E$2:$F$69,2,0)</f>
        <v>COMPROBACIÓN</v>
      </c>
      <c r="L9" s="32" t="s">
        <v>264</v>
      </c>
      <c r="M9" s="32" t="s">
        <v>347</v>
      </c>
      <c r="N9" s="9">
        <f t="shared" si="0"/>
        <v>1</v>
      </c>
      <c r="O9" s="5" t="s">
        <v>153</v>
      </c>
      <c r="P9" s="2" t="s">
        <v>159</v>
      </c>
      <c r="Q9" s="3">
        <v>43264</v>
      </c>
      <c r="R9" s="44" t="str">
        <f>VLOOKUP($B9,Reporte!$B$4:$T$42,19,0)</f>
        <v>RIGOBERTO IDUVIEL TORIZ ARELLANO</v>
      </c>
      <c r="S9" s="46"/>
    </row>
    <row r="10" spans="1:19" ht="67.5" x14ac:dyDescent="0.25">
      <c r="A10" s="22">
        <f>VLOOKUP(B10,Reporte!$B$4:$U$42,20,0)</f>
        <v>3</v>
      </c>
      <c r="B10" s="2" t="s">
        <v>269</v>
      </c>
      <c r="C10" s="4" t="str">
        <f>VLOOKUP($B10,Reporte!$B$4:$S$42,2,0)</f>
        <v>SUR</v>
      </c>
      <c r="D10" s="4" t="str">
        <f>VLOOKUP($B10,Reporte!$B$4:$S$42,3,0)</f>
        <v>MARTINEZ DE LA TORRE</v>
      </c>
      <c r="E10" s="4" t="str">
        <f>VLOOKUP(B10,Reporte!$B$4:$E$42,4,0)</f>
        <v>CAFETALEROS DE TLAPACOYAN SPR DE RL</v>
      </c>
      <c r="F10" s="2" t="s">
        <v>96</v>
      </c>
      <c r="G10" s="4" t="str">
        <f>VLOOKUP($H10,Datos!$A:$B,2,0)</f>
        <v>PROGRAMA DE PRODUCTIVIDAD Y COMPETITIVIDAD AGROALIMENTARIA</v>
      </c>
      <c r="H10" s="4" t="str">
        <f>VLOOKUP($B10,Reporte!$B$4:$S$42,5,0)</f>
        <v>DESARROLLO PRODUCTIVO SUR SURESTE Y ZONAS ECONÓMICAS ESPECIALES</v>
      </c>
      <c r="I10" s="21">
        <f>VLOOKUP($B10,Reporte!$B$4:$S$42,7,0)</f>
        <v>2475000</v>
      </c>
      <c r="J10" s="3">
        <v>42816</v>
      </c>
      <c r="K10" s="4" t="str">
        <f>VLOOKUP(L10,Datos!$E$2:$F$69,2,0)</f>
        <v>COMPROBACIÓN</v>
      </c>
      <c r="L10" s="32" t="s">
        <v>260</v>
      </c>
      <c r="M10" s="32" t="s">
        <v>347</v>
      </c>
      <c r="N10" s="9">
        <f t="shared" si="0"/>
        <v>1</v>
      </c>
      <c r="O10" s="5" t="s">
        <v>153</v>
      </c>
      <c r="P10" s="2" t="s">
        <v>159</v>
      </c>
      <c r="Q10" s="3">
        <v>43264</v>
      </c>
      <c r="R10" s="44" t="str">
        <f>VLOOKUP($B10,Reporte!$B$4:$T$42,19,0)</f>
        <v>RIGOBERTO IDUVIEL TORIZ ARELLANO</v>
      </c>
      <c r="S10" s="46"/>
    </row>
    <row r="11" spans="1:19" ht="123.75" x14ac:dyDescent="0.25">
      <c r="A11" s="22">
        <f>VLOOKUP(B11,Reporte!$B$4:$U$42,20,0)</f>
        <v>3</v>
      </c>
      <c r="B11" s="2" t="s">
        <v>269</v>
      </c>
      <c r="C11" s="4" t="str">
        <f>VLOOKUP($B11,Reporte!$B$4:$S$42,2,0)</f>
        <v>SUR</v>
      </c>
      <c r="D11" s="4" t="str">
        <f>VLOOKUP($B11,Reporte!$B$4:$S$42,3,0)</f>
        <v>MARTINEZ DE LA TORRE</v>
      </c>
      <c r="E11" s="4" t="str">
        <f>VLOOKUP(B11,Reporte!$B$4:$E$42,4,0)</f>
        <v>CAFETALEROS DE TLAPACOYAN SPR DE RL</v>
      </c>
      <c r="F11" s="2" t="s">
        <v>96</v>
      </c>
      <c r="G11" s="4" t="str">
        <f>VLOOKUP($H11,Datos!$A:$B,2,0)</f>
        <v>PROGRAMA DE PRODUCTIVIDAD Y COMPETITIVIDAD AGROALIMENTARIA</v>
      </c>
      <c r="H11" s="4" t="str">
        <f>VLOOKUP($B11,Reporte!$B$4:$S$42,5,0)</f>
        <v>DESARROLLO PRODUCTIVO SUR SURESTE Y ZONAS ECONÓMICAS ESPECIALES</v>
      </c>
      <c r="I11" s="21">
        <f>VLOOKUP($B11,Reporte!$B$4:$S$42,7,0)</f>
        <v>2475000</v>
      </c>
      <c r="J11" s="3">
        <v>42816</v>
      </c>
      <c r="K11" s="4" t="str">
        <f>VLOOKUP(L11,Datos!$E$2:$F$69,2,0)</f>
        <v>COMPROBACIÓN</v>
      </c>
      <c r="L11" s="32" t="s">
        <v>348</v>
      </c>
      <c r="M11" s="32" t="s">
        <v>347</v>
      </c>
      <c r="N11" s="9">
        <f t="shared" si="0"/>
        <v>1</v>
      </c>
      <c r="O11" s="5" t="s">
        <v>153</v>
      </c>
      <c r="P11" s="2" t="s">
        <v>159</v>
      </c>
      <c r="Q11" s="3">
        <v>43264</v>
      </c>
      <c r="R11" s="44" t="str">
        <f>VLOOKUP($B11,Reporte!$B$4:$T$42,19,0)</f>
        <v>RIGOBERTO IDUVIEL TORIZ ARELLANO</v>
      </c>
      <c r="S11" s="46"/>
    </row>
    <row r="12" spans="1:19" ht="90" x14ac:dyDescent="0.25">
      <c r="A12" s="22">
        <f>VLOOKUP(B12,Reporte!$B$4:$U$42,20,0)</f>
        <v>3</v>
      </c>
      <c r="B12" s="2" t="s">
        <v>269</v>
      </c>
      <c r="C12" s="4" t="str">
        <f>VLOOKUP($B12,Reporte!$B$4:$S$42,2,0)</f>
        <v>SUR</v>
      </c>
      <c r="D12" s="4" t="str">
        <f>VLOOKUP($B12,Reporte!$B$4:$S$42,3,0)</f>
        <v>MARTINEZ DE LA TORRE</v>
      </c>
      <c r="E12" s="4" t="str">
        <f>VLOOKUP(B12,Reporte!$B$4:$E$42,4,0)</f>
        <v>CAFETALEROS DE TLAPACOYAN SPR DE RL</v>
      </c>
      <c r="F12" s="2" t="s">
        <v>96</v>
      </c>
      <c r="G12" s="4" t="str">
        <f>VLOOKUP($H12,Datos!$A:$B,2,0)</f>
        <v>PROGRAMA DE PRODUCTIVIDAD Y COMPETITIVIDAD AGROALIMENTARIA</v>
      </c>
      <c r="H12" s="4" t="str">
        <f>VLOOKUP($B12,Reporte!$B$4:$S$42,5,0)</f>
        <v>DESARROLLO PRODUCTIVO SUR SURESTE Y ZONAS ECONÓMICAS ESPECIALES</v>
      </c>
      <c r="I12" s="21">
        <f>VLOOKUP($B12,Reporte!$B$4:$S$42,7,0)</f>
        <v>2475000</v>
      </c>
      <c r="J12" s="3">
        <v>42816</v>
      </c>
      <c r="K12" s="4" t="str">
        <f>VLOOKUP(L12,Datos!$E$2:$F$69,2,0)</f>
        <v>COMPROBACIÓN</v>
      </c>
      <c r="L12" s="32" t="s">
        <v>259</v>
      </c>
      <c r="M12" s="32" t="s">
        <v>349</v>
      </c>
      <c r="N12" s="9">
        <f t="shared" si="0"/>
        <v>1</v>
      </c>
      <c r="O12" s="5" t="s">
        <v>153</v>
      </c>
      <c r="P12" s="2" t="s">
        <v>159</v>
      </c>
      <c r="Q12" s="3">
        <v>43264</v>
      </c>
      <c r="R12" s="44" t="str">
        <f>VLOOKUP($B12,Reporte!$B$4:$T$42,19,0)</f>
        <v>RIGOBERTO IDUVIEL TORIZ ARELLANO</v>
      </c>
      <c r="S12" s="47"/>
    </row>
    <row r="13" spans="1:19" ht="90" x14ac:dyDescent="0.25">
      <c r="A13" s="22">
        <f>VLOOKUP(B13,Reporte!$B$4:$U$42,20,0)</f>
        <v>3</v>
      </c>
      <c r="B13" s="2" t="s">
        <v>269</v>
      </c>
      <c r="C13" s="4" t="str">
        <f>VLOOKUP($B13,Reporte!$B$4:$S$42,2,0)</f>
        <v>SUR</v>
      </c>
      <c r="D13" s="4" t="str">
        <f>VLOOKUP($B13,Reporte!$B$4:$S$42,3,0)</f>
        <v>MARTINEZ DE LA TORRE</v>
      </c>
      <c r="E13" s="4" t="str">
        <f>VLOOKUP(B13,Reporte!$B$4:$E$42,4,0)</f>
        <v>CAFETALEROS DE TLAPACOYAN SPR DE RL</v>
      </c>
      <c r="F13" s="2" t="s">
        <v>96</v>
      </c>
      <c r="G13" s="4" t="str">
        <f>VLOOKUP($H13,Datos!$A:$B,2,0)</f>
        <v>PROGRAMA DE PRODUCTIVIDAD Y COMPETITIVIDAD AGROALIMENTARIA</v>
      </c>
      <c r="H13" s="4" t="str">
        <f>VLOOKUP($B13,Reporte!$B$4:$S$42,5,0)</f>
        <v>DESARROLLO PRODUCTIVO SUR SURESTE Y ZONAS ECONÓMICAS ESPECIALES</v>
      </c>
      <c r="I13" s="21">
        <f>VLOOKUP($B13,Reporte!$B$4:$S$42,7,0)</f>
        <v>2475000</v>
      </c>
      <c r="J13" s="3">
        <v>42816</v>
      </c>
      <c r="K13" s="4" t="str">
        <f>VLOOKUP(L13,Datos!$E$2:$F$69,2,0)</f>
        <v>COMPROBACIÓN</v>
      </c>
      <c r="L13" s="32" t="s">
        <v>258</v>
      </c>
      <c r="M13" s="32" t="s">
        <v>366</v>
      </c>
      <c r="N13" s="9">
        <f t="shared" si="0"/>
        <v>1</v>
      </c>
      <c r="O13" s="5" t="s">
        <v>153</v>
      </c>
      <c r="P13" s="2" t="s">
        <v>159</v>
      </c>
      <c r="Q13" s="3">
        <v>43264</v>
      </c>
      <c r="R13" s="44" t="str">
        <f>VLOOKUP($B13,Reporte!$B$4:$T$42,19,0)</f>
        <v>RIGOBERTO IDUVIEL TORIZ ARELLANO</v>
      </c>
      <c r="S13" s="47"/>
    </row>
    <row r="14" spans="1:19" ht="101.25" x14ac:dyDescent="0.25">
      <c r="A14" s="22">
        <f>VLOOKUP(B14,Reporte!$B$4:$U$42,20,0)</f>
        <v>3</v>
      </c>
      <c r="B14" s="2" t="s">
        <v>269</v>
      </c>
      <c r="C14" s="4" t="str">
        <f>VLOOKUP($B14,Reporte!$B$4:$S$42,2,0)</f>
        <v>SUR</v>
      </c>
      <c r="D14" s="4" t="str">
        <f>VLOOKUP($B14,Reporte!$B$4:$S$42,3,0)</f>
        <v>MARTINEZ DE LA TORRE</v>
      </c>
      <c r="E14" s="4" t="str">
        <f>VLOOKUP(B14,Reporte!$B$4:$E$42,4,0)</f>
        <v>CAFETALEROS DE TLAPACOYAN SPR DE RL</v>
      </c>
      <c r="F14" s="2" t="s">
        <v>96</v>
      </c>
      <c r="G14" s="4" t="str">
        <f>VLOOKUP($H14,Datos!$A:$B,2,0)</f>
        <v>PROGRAMA DE PRODUCTIVIDAD Y COMPETITIVIDAD AGROALIMENTARIA</v>
      </c>
      <c r="H14" s="4" t="str">
        <f>VLOOKUP($B14,Reporte!$B$4:$S$42,5,0)</f>
        <v>DESARROLLO PRODUCTIVO SUR SURESTE Y ZONAS ECONÓMICAS ESPECIALES</v>
      </c>
      <c r="I14" s="21">
        <f>VLOOKUP($B14,Reporte!$B$4:$S$42,7,0)</f>
        <v>2475000</v>
      </c>
      <c r="J14" s="3">
        <v>42816</v>
      </c>
      <c r="K14" s="4" t="str">
        <f>VLOOKUP(L14,Datos!$E$2:$F$69,2,0)</f>
        <v>OTROS</v>
      </c>
      <c r="L14" s="32" t="s">
        <v>184</v>
      </c>
      <c r="M14" s="32" t="s">
        <v>367</v>
      </c>
      <c r="N14" s="9">
        <f t="shared" si="0"/>
        <v>1</v>
      </c>
      <c r="O14" s="5" t="s">
        <v>153</v>
      </c>
      <c r="P14" s="2" t="s">
        <v>159</v>
      </c>
      <c r="Q14" s="3">
        <v>43264</v>
      </c>
      <c r="R14" s="44" t="str">
        <f>VLOOKUP($B14,Reporte!$B$4:$T$42,19,0)</f>
        <v>RIGOBERTO IDUVIEL TORIZ ARELLANO</v>
      </c>
      <c r="S14" s="46"/>
    </row>
    <row r="15" spans="1:19" ht="101.25" x14ac:dyDescent="0.25">
      <c r="A15" s="22">
        <f>VLOOKUP(B15,Reporte!$B$4:$U$42,20,0)</f>
        <v>3</v>
      </c>
      <c r="B15" s="2" t="s">
        <v>269</v>
      </c>
      <c r="C15" s="4" t="str">
        <f>VLOOKUP($B15,Reporte!$B$4:$S$42,2,0)</f>
        <v>SUR</v>
      </c>
      <c r="D15" s="4" t="str">
        <f>VLOOKUP($B15,Reporte!$B$4:$S$42,3,0)</f>
        <v>MARTINEZ DE LA TORRE</v>
      </c>
      <c r="E15" s="4" t="str">
        <f>VLOOKUP(B15,Reporte!$B$4:$E$42,4,0)</f>
        <v>CAFETALEROS DE TLAPACOYAN SPR DE RL</v>
      </c>
      <c r="F15" s="2" t="s">
        <v>96</v>
      </c>
      <c r="G15" s="4" t="str">
        <f>VLOOKUP($H15,Datos!$A:$B,2,0)</f>
        <v>PROGRAMA DE PRODUCTIVIDAD Y COMPETITIVIDAD AGROALIMENTARIA</v>
      </c>
      <c r="H15" s="4" t="str">
        <f>VLOOKUP($B15,Reporte!$B$4:$S$42,5,0)</f>
        <v>DESARROLLO PRODUCTIVO SUR SURESTE Y ZONAS ECONÓMICAS ESPECIALES</v>
      </c>
      <c r="I15" s="21">
        <f>VLOOKUP($B15,Reporte!$B$4:$S$42,7,0)</f>
        <v>2475000</v>
      </c>
      <c r="J15" s="3">
        <v>42816</v>
      </c>
      <c r="K15" s="4" t="str">
        <f>VLOOKUP(L15,Datos!$E$2:$F$69,2,0)</f>
        <v>OTROS</v>
      </c>
      <c r="L15" s="32" t="s">
        <v>184</v>
      </c>
      <c r="M15" s="32" t="s">
        <v>368</v>
      </c>
      <c r="N15" s="9">
        <f t="shared" si="0"/>
        <v>1</v>
      </c>
      <c r="O15" s="5" t="s">
        <v>153</v>
      </c>
      <c r="P15" s="2" t="s">
        <v>159</v>
      </c>
      <c r="Q15" s="3">
        <v>43264</v>
      </c>
      <c r="R15" s="44" t="str">
        <f>VLOOKUP($B15,Reporte!$B$4:$T$42,19,0)</f>
        <v>RIGOBERTO IDUVIEL TORIZ ARELLANO</v>
      </c>
      <c r="S15" s="47"/>
    </row>
    <row r="16" spans="1:19" ht="135" x14ac:dyDescent="0.25">
      <c r="A16" s="22">
        <f>VLOOKUP(B16,Reporte!$B$4:$U$42,20,0)</f>
        <v>3</v>
      </c>
      <c r="B16" s="2" t="s">
        <v>269</v>
      </c>
      <c r="C16" s="4" t="str">
        <f>VLOOKUP($B16,Reporte!$B$4:$S$42,2,0)</f>
        <v>SUR</v>
      </c>
      <c r="D16" s="4" t="str">
        <f>VLOOKUP($B16,Reporte!$B$4:$S$42,3,0)</f>
        <v>MARTINEZ DE LA TORRE</v>
      </c>
      <c r="E16" s="4" t="str">
        <f>VLOOKUP(B16,Reporte!$B$4:$E$42,4,0)</f>
        <v>CAFETALEROS DE TLAPACOYAN SPR DE RL</v>
      </c>
      <c r="F16" s="2" t="s">
        <v>96</v>
      </c>
      <c r="G16" s="4" t="str">
        <f>VLOOKUP($H16,Datos!$A:$B,2,0)</f>
        <v>PROGRAMA DE PRODUCTIVIDAD Y COMPETITIVIDAD AGROALIMENTARIA</v>
      </c>
      <c r="H16" s="4" t="str">
        <f>VLOOKUP($B16,Reporte!$B$4:$S$42,5,0)</f>
        <v>DESARROLLO PRODUCTIVO SUR SURESTE Y ZONAS ECONÓMICAS ESPECIALES</v>
      </c>
      <c r="I16" s="21">
        <f>VLOOKUP($B16,Reporte!$B$4:$S$42,7,0)</f>
        <v>2475000</v>
      </c>
      <c r="J16" s="3">
        <v>42816</v>
      </c>
      <c r="K16" s="4" t="str">
        <f>VLOOKUP(L16,Datos!$E$2:$F$69,2,0)</f>
        <v>OTROS</v>
      </c>
      <c r="L16" s="32" t="s">
        <v>184</v>
      </c>
      <c r="M16" s="32" t="s">
        <v>369</v>
      </c>
      <c r="N16" s="9">
        <f t="shared" si="0"/>
        <v>1</v>
      </c>
      <c r="O16" s="5" t="s">
        <v>153</v>
      </c>
      <c r="P16" s="2" t="s">
        <v>159</v>
      </c>
      <c r="Q16" s="3">
        <v>43264</v>
      </c>
      <c r="R16" s="95" t="str">
        <f>VLOOKUP($B16,Reporte!$B$4:$T$42,19,0)</f>
        <v>RIGOBERTO IDUVIEL TORIZ ARELLANO</v>
      </c>
      <c r="S16" s="47"/>
    </row>
    <row r="17" spans="1:19" ht="67.5" x14ac:dyDescent="0.25">
      <c r="A17" s="22">
        <f>VLOOKUP(B17,Reporte!$B$4:$U$42,20,0)</f>
        <v>4</v>
      </c>
      <c r="B17" s="2" t="s">
        <v>270</v>
      </c>
      <c r="C17" s="4" t="str">
        <f>VLOOKUP($B17,Reporte!$B$4:$S$42,2,0)</f>
        <v>SUR</v>
      </c>
      <c r="D17" s="4" t="str">
        <f>VLOOKUP($B17,Reporte!$B$4:$S$42,3,0)</f>
        <v>TUXTEPEC</v>
      </c>
      <c r="E17" s="4" t="str">
        <f>VLOOKUP(B17,Reporte!$B$4:$E$42,4,0)</f>
        <v>PEDRO REYES GAMBOA</v>
      </c>
      <c r="F17" s="2" t="s">
        <v>82</v>
      </c>
      <c r="G17" s="4" t="str">
        <f>VLOOKUP($H17,Datos!$A:$B,2,0)</f>
        <v>PROGRAMA DE PRODUCTIVIDAD Y COMPETITIVIDAD AGROALIMENTARIA</v>
      </c>
      <c r="H17" s="4" t="str">
        <f>VLOOKUP($B17,Reporte!$B$4:$S$42,5,0)</f>
        <v>DESARROLLO PRODUCTIVO SUR SURESTE Y ZONAS ECONÓMICAS ESPECIALES</v>
      </c>
      <c r="I17" s="21">
        <f>VLOOKUP($B17,Reporte!$B$4:$S$42,7,0)</f>
        <v>198000</v>
      </c>
      <c r="J17" s="3">
        <v>42817</v>
      </c>
      <c r="K17" s="4" t="str">
        <f>VLOOKUP(L17,Datos!$E$2:$F$69,2,0)</f>
        <v>SOLICITUD</v>
      </c>
      <c r="L17" s="32" t="s">
        <v>232</v>
      </c>
      <c r="M17" s="32" t="s">
        <v>351</v>
      </c>
      <c r="N17" s="9">
        <f t="shared" si="0"/>
        <v>1</v>
      </c>
      <c r="O17" s="5" t="s">
        <v>153</v>
      </c>
      <c r="P17" s="2" t="s">
        <v>159</v>
      </c>
      <c r="Q17" s="3">
        <v>43290</v>
      </c>
      <c r="R17" s="44" t="str">
        <f>VLOOKUP($B17,Reporte!$B$4:$T$42,19,0)</f>
        <v>JAIME ARTEAGA GONZALEZ</v>
      </c>
      <c r="S17" s="47"/>
    </row>
    <row r="18" spans="1:19" ht="67.5" x14ac:dyDescent="0.25">
      <c r="A18" s="22">
        <f>VLOOKUP(B18,Reporte!$B$4:$U$42,20,0)</f>
        <v>4</v>
      </c>
      <c r="B18" s="2" t="s">
        <v>270</v>
      </c>
      <c r="C18" s="4" t="str">
        <f>VLOOKUP($B18,Reporte!$B$4:$S$42,2,0)</f>
        <v>SUR</v>
      </c>
      <c r="D18" s="4" t="str">
        <f>VLOOKUP($B18,Reporte!$B$4:$S$42,3,0)</f>
        <v>TUXTEPEC</v>
      </c>
      <c r="E18" s="4" t="str">
        <f>VLOOKUP(B18,Reporte!$B$4:$E$42,4,0)</f>
        <v>PEDRO REYES GAMBOA</v>
      </c>
      <c r="F18" s="2" t="s">
        <v>82</v>
      </c>
      <c r="G18" s="4" t="str">
        <f>VLOOKUP($H18,Datos!$A:$B,2,0)</f>
        <v>PROGRAMA DE PRODUCTIVIDAD Y COMPETITIVIDAD AGROALIMENTARIA</v>
      </c>
      <c r="H18" s="4" t="str">
        <f>VLOOKUP($B18,Reporte!$B$4:$S$42,5,0)</f>
        <v>DESARROLLO PRODUCTIVO SUR SURESTE Y ZONAS ECONÓMICAS ESPECIALES</v>
      </c>
      <c r="I18" s="21">
        <f>VLOOKUP($B18,Reporte!$B$4:$S$42,7,0)</f>
        <v>198000</v>
      </c>
      <c r="J18" s="3">
        <v>42817</v>
      </c>
      <c r="K18" s="4" t="str">
        <f>VLOOKUP(L18,Datos!$E$2:$F$69,2,0)</f>
        <v>AUTORIZACIÓN</v>
      </c>
      <c r="L18" s="32" t="s">
        <v>211</v>
      </c>
      <c r="M18" s="32" t="s">
        <v>483</v>
      </c>
      <c r="N18" s="9">
        <f t="shared" si="0"/>
        <v>1</v>
      </c>
      <c r="O18" s="5" t="s">
        <v>153</v>
      </c>
      <c r="P18" s="2" t="s">
        <v>138</v>
      </c>
      <c r="Q18" s="3">
        <v>43290</v>
      </c>
      <c r="R18" s="44" t="str">
        <f>VLOOKUP($B18,Reporte!$B$4:$T$42,19,0)</f>
        <v>JAIME ARTEAGA GONZALEZ</v>
      </c>
      <c r="S18" s="96"/>
    </row>
    <row r="19" spans="1:19" ht="123.75" x14ac:dyDescent="0.25">
      <c r="A19" s="22">
        <f>VLOOKUP(B19,Reporte!$B$4:$U$42,20,0)</f>
        <v>4</v>
      </c>
      <c r="B19" s="2" t="s">
        <v>270</v>
      </c>
      <c r="C19" s="4" t="str">
        <f>VLOOKUP($B19,Reporte!$B$4:$S$42,2,0)</f>
        <v>SUR</v>
      </c>
      <c r="D19" s="4" t="str">
        <f>VLOOKUP($B19,Reporte!$B$4:$S$42,3,0)</f>
        <v>TUXTEPEC</v>
      </c>
      <c r="E19" s="4" t="str">
        <f>VLOOKUP(B19,Reporte!$B$4:$E$42,4,0)</f>
        <v>PEDRO REYES GAMBOA</v>
      </c>
      <c r="F19" s="2" t="s">
        <v>82</v>
      </c>
      <c r="G19" s="4" t="str">
        <f>VLOOKUP($H19,Datos!$A:$B,2,0)</f>
        <v>PROGRAMA DE PRODUCTIVIDAD Y COMPETITIVIDAD AGROALIMENTARIA</v>
      </c>
      <c r="H19" s="4" t="str">
        <f>VLOOKUP($B19,Reporte!$B$4:$S$42,5,0)</f>
        <v>DESARROLLO PRODUCTIVO SUR SURESTE Y ZONAS ECONÓMICAS ESPECIALES</v>
      </c>
      <c r="I19" s="21">
        <f>VLOOKUP($B19,Reporte!$B$4:$S$42,7,0)</f>
        <v>198000</v>
      </c>
      <c r="J19" s="3">
        <v>42817</v>
      </c>
      <c r="K19" s="4" t="str">
        <f>VLOOKUP(L19,Datos!$E$2:$F$69,2,0)</f>
        <v>AUTORIZACIÓN</v>
      </c>
      <c r="L19" s="32" t="s">
        <v>245</v>
      </c>
      <c r="M19" s="32" t="s">
        <v>428</v>
      </c>
      <c r="N19" s="9">
        <f t="shared" si="0"/>
        <v>1</v>
      </c>
      <c r="O19" s="5" t="s">
        <v>153</v>
      </c>
      <c r="P19" s="2" t="s">
        <v>138</v>
      </c>
      <c r="Q19" s="3">
        <v>43290</v>
      </c>
      <c r="R19" s="44" t="str">
        <f>VLOOKUP($B19,Reporte!$B$4:$T$42,19,0)</f>
        <v>JAIME ARTEAGA GONZALEZ</v>
      </c>
      <c r="S19" s="47"/>
    </row>
    <row r="20" spans="1:19" ht="157.5" x14ac:dyDescent="0.25">
      <c r="A20" s="22">
        <f>VLOOKUP(B20,Reporte!$B$4:$U$42,20,0)</f>
        <v>4</v>
      </c>
      <c r="B20" s="2" t="s">
        <v>270</v>
      </c>
      <c r="C20" s="4" t="str">
        <f>VLOOKUP($B20,Reporte!$B$4:$S$42,2,0)</f>
        <v>SUR</v>
      </c>
      <c r="D20" s="4" t="str">
        <f>VLOOKUP($B20,Reporte!$B$4:$S$42,3,0)</f>
        <v>TUXTEPEC</v>
      </c>
      <c r="E20" s="4" t="str">
        <f>VLOOKUP(B20,Reporte!$B$4:$E$42,4,0)</f>
        <v>PEDRO REYES GAMBOA</v>
      </c>
      <c r="F20" s="2" t="s">
        <v>82</v>
      </c>
      <c r="G20" s="4" t="str">
        <f>VLOOKUP($H20,Datos!$A:$B,2,0)</f>
        <v>PROGRAMA DE PRODUCTIVIDAD Y COMPETITIVIDAD AGROALIMENTARIA</v>
      </c>
      <c r="H20" s="4" t="str">
        <f>VLOOKUP($B20,Reporte!$B$4:$S$42,5,0)</f>
        <v>DESARROLLO PRODUCTIVO SUR SURESTE Y ZONAS ECONÓMICAS ESPECIALES</v>
      </c>
      <c r="I20" s="21">
        <f>VLOOKUP($B20,Reporte!$B$4:$S$42,7,0)</f>
        <v>198000</v>
      </c>
      <c r="J20" s="3">
        <v>42817</v>
      </c>
      <c r="K20" s="4" t="str">
        <f>VLOOKUP(L20,Datos!$E$2:$F$69,2,0)</f>
        <v>AUTORIZACIÓN</v>
      </c>
      <c r="L20" s="32" t="s">
        <v>243</v>
      </c>
      <c r="M20" s="32" t="s">
        <v>429</v>
      </c>
      <c r="N20" s="9">
        <f t="shared" si="0"/>
        <v>1</v>
      </c>
      <c r="O20" s="5" t="s">
        <v>153</v>
      </c>
      <c r="P20" s="2" t="s">
        <v>159</v>
      </c>
      <c r="Q20" s="3">
        <v>43290</v>
      </c>
      <c r="R20" s="44" t="str">
        <f>VLOOKUP($B20,Reporte!$B$4:$T$42,19,0)</f>
        <v>JAIME ARTEAGA GONZALEZ</v>
      </c>
      <c r="S20" s="47"/>
    </row>
    <row r="21" spans="1:19" ht="78.75" x14ac:dyDescent="0.25">
      <c r="A21" s="22">
        <f>VLOOKUP(B21,Reporte!$B$4:$U$42,20,0)</f>
        <v>4</v>
      </c>
      <c r="B21" s="2" t="s">
        <v>270</v>
      </c>
      <c r="C21" s="4" t="str">
        <f>VLOOKUP($B21,Reporte!$B$4:$S$42,2,0)</f>
        <v>SUR</v>
      </c>
      <c r="D21" s="4" t="str">
        <f>VLOOKUP($B21,Reporte!$B$4:$S$42,3,0)</f>
        <v>TUXTEPEC</v>
      </c>
      <c r="E21" s="4" t="str">
        <f>VLOOKUP(B21,Reporte!$B$4:$E$42,4,0)</f>
        <v>PEDRO REYES GAMBOA</v>
      </c>
      <c r="F21" s="2" t="s">
        <v>82</v>
      </c>
      <c r="G21" s="4" t="str">
        <f>VLOOKUP($H21,Datos!$A:$B,2,0)</f>
        <v>PROGRAMA DE PRODUCTIVIDAD Y COMPETITIVIDAD AGROALIMENTARIA</v>
      </c>
      <c r="H21" s="4" t="str">
        <f>VLOOKUP($B21,Reporte!$B$4:$S$42,5,0)</f>
        <v>DESARROLLO PRODUCTIVO SUR SURESTE Y ZONAS ECONÓMICAS ESPECIALES</v>
      </c>
      <c r="I21" s="21">
        <f>VLOOKUP($B21,Reporte!$B$4:$S$42,7,0)</f>
        <v>198000</v>
      </c>
      <c r="J21" s="3">
        <v>42817</v>
      </c>
      <c r="K21" s="4" t="str">
        <f>VLOOKUP(L21,Datos!$E$2:$F$69,2,0)</f>
        <v>COMPROBACIÓN</v>
      </c>
      <c r="L21" s="32" t="s">
        <v>259</v>
      </c>
      <c r="M21" s="32" t="s">
        <v>430</v>
      </c>
      <c r="N21" s="9">
        <f t="shared" si="0"/>
        <v>1</v>
      </c>
      <c r="O21" s="5" t="s">
        <v>153</v>
      </c>
      <c r="P21" s="2" t="s">
        <v>159</v>
      </c>
      <c r="Q21" s="3">
        <v>43290</v>
      </c>
      <c r="R21" s="44" t="str">
        <f>VLOOKUP($B21,Reporte!$B$4:$T$42,19,0)</f>
        <v>JAIME ARTEAGA GONZALEZ</v>
      </c>
      <c r="S21" s="47"/>
    </row>
    <row r="22" spans="1:19" ht="135" x14ac:dyDescent="0.25">
      <c r="A22" s="22">
        <f>VLOOKUP(B22,Reporte!$B$4:$U$42,20,0)</f>
        <v>5</v>
      </c>
      <c r="B22" s="2" t="s">
        <v>271</v>
      </c>
      <c r="C22" s="4" t="str">
        <f>VLOOKUP($B22,Reporte!$B$4:$S$42,2,0)</f>
        <v>SURESTE</v>
      </c>
      <c r="D22" s="4" t="str">
        <f>VLOOKUP($B22,Reporte!$B$4:$S$42,3,0)</f>
        <v>VILLAFLORES</v>
      </c>
      <c r="E22" s="4" t="str">
        <f>VLOOKUP(B22,Reporte!$B$4:$E$42,4,0)</f>
        <v>ITURBIDEZ CAL Y MAYOR ESPINOZA</v>
      </c>
      <c r="F22" s="2" t="s">
        <v>115</v>
      </c>
      <c r="G22" s="4" t="str">
        <f>VLOOKUP($H22,Datos!$A:$B,2,0)</f>
        <v>PROGRAMA DE PRODUCTIVIDAD Y COMPETITIVIDAD AGROALIMENTARIA</v>
      </c>
      <c r="H22" s="4" t="str">
        <f>VLOOKUP($B22,Reporte!$B$4:$S$42,5,0)</f>
        <v>DESARROLLO PRODUCTIVO SUR SURESTE Y ZONAS ECONÓMICAS ESPECIALES</v>
      </c>
      <c r="I22" s="21">
        <f>VLOOKUP($B22,Reporte!$B$4:$S$42,7,0)</f>
        <v>514500</v>
      </c>
      <c r="J22" s="3">
        <v>42853</v>
      </c>
      <c r="K22" s="4" t="str">
        <f>VLOOKUP(L22,Datos!$E$2:$F$69,2,0)</f>
        <v>SOLICITUD</v>
      </c>
      <c r="L22" s="32" t="s">
        <v>228</v>
      </c>
      <c r="M22" s="32" t="s">
        <v>431</v>
      </c>
      <c r="N22" s="9">
        <f t="shared" si="0"/>
        <v>1</v>
      </c>
      <c r="O22" s="5" t="s">
        <v>153</v>
      </c>
      <c r="P22" s="2" t="s">
        <v>159</v>
      </c>
      <c r="Q22" s="3">
        <v>43279</v>
      </c>
      <c r="R22" s="44" t="str">
        <f>VLOOKUP($B22,Reporte!$B$4:$T$42,19,0)</f>
        <v>CERES HADA ESTRADA MUÑOZ</v>
      </c>
      <c r="S22" s="46"/>
    </row>
    <row r="23" spans="1:19" ht="67.5" x14ac:dyDescent="0.25">
      <c r="A23" s="22">
        <f>VLOOKUP(B23,Reporte!$B$4:$U$42,20,0)</f>
        <v>5</v>
      </c>
      <c r="B23" s="2" t="s">
        <v>271</v>
      </c>
      <c r="C23" s="4" t="str">
        <f>VLOOKUP($B23,Reporte!$B$4:$S$42,2,0)</f>
        <v>SURESTE</v>
      </c>
      <c r="D23" s="4" t="str">
        <f>VLOOKUP($B23,Reporte!$B$4:$S$42,3,0)</f>
        <v>VILLAFLORES</v>
      </c>
      <c r="E23" s="4" t="str">
        <f>VLOOKUP(B23,Reporte!$B$4:$E$42,4,0)</f>
        <v>ITURBIDEZ CAL Y MAYOR ESPINOZA</v>
      </c>
      <c r="F23" s="2" t="s">
        <v>115</v>
      </c>
      <c r="G23" s="4" t="str">
        <f>VLOOKUP($H23,Datos!$A:$B,2,0)</f>
        <v>PROGRAMA DE PRODUCTIVIDAD Y COMPETITIVIDAD AGROALIMENTARIA</v>
      </c>
      <c r="H23" s="4" t="str">
        <f>VLOOKUP($B23,Reporte!$B$4:$S$42,5,0)</f>
        <v>DESARROLLO PRODUCTIVO SUR SURESTE Y ZONAS ECONÓMICAS ESPECIALES</v>
      </c>
      <c r="I23" s="21">
        <f>VLOOKUP($B23,Reporte!$B$4:$S$42,7,0)</f>
        <v>514500</v>
      </c>
      <c r="J23" s="3">
        <v>42853</v>
      </c>
      <c r="K23" s="4" t="str">
        <f>VLOOKUP(L23,Datos!$E$2:$F$69,2,0)</f>
        <v>SOLICITUD</v>
      </c>
      <c r="L23" s="32" t="s">
        <v>230</v>
      </c>
      <c r="M23" s="32" t="s">
        <v>479</v>
      </c>
      <c r="N23" s="9">
        <f t="shared" si="0"/>
        <v>1</v>
      </c>
      <c r="O23" s="5" t="s">
        <v>153</v>
      </c>
      <c r="P23" s="2" t="s">
        <v>159</v>
      </c>
      <c r="Q23" s="3">
        <v>43279</v>
      </c>
      <c r="R23" s="44" t="str">
        <f>VLOOKUP($B23,Reporte!$B$4:$T$42,19,0)</f>
        <v>CERES HADA ESTRADA MUÑOZ</v>
      </c>
      <c r="S23" s="47"/>
    </row>
    <row r="24" spans="1:19" ht="123.75" x14ac:dyDescent="0.25">
      <c r="A24" s="22">
        <f>VLOOKUP(B24,Reporte!$B$4:$U$42,20,0)</f>
        <v>5</v>
      </c>
      <c r="B24" s="2" t="s">
        <v>271</v>
      </c>
      <c r="C24" s="4" t="str">
        <f>VLOOKUP($B24,Reporte!$B$4:$S$42,2,0)</f>
        <v>SURESTE</v>
      </c>
      <c r="D24" s="4" t="str">
        <f>VLOOKUP($B24,Reporte!$B$4:$S$42,3,0)</f>
        <v>VILLAFLORES</v>
      </c>
      <c r="E24" s="4" t="str">
        <f>VLOOKUP(B24,Reporte!$B$4:$E$42,4,0)</f>
        <v>ITURBIDEZ CAL Y MAYOR ESPINOZA</v>
      </c>
      <c r="F24" s="2" t="s">
        <v>115</v>
      </c>
      <c r="G24" s="4" t="str">
        <f>VLOOKUP($H24,Datos!$A:$B,2,0)</f>
        <v>PROGRAMA DE PRODUCTIVIDAD Y COMPETITIVIDAD AGROALIMENTARIA</v>
      </c>
      <c r="H24" s="4" t="str">
        <f>VLOOKUP($B24,Reporte!$B$4:$S$42,5,0)</f>
        <v>DESARROLLO PRODUCTIVO SUR SURESTE Y ZONAS ECONÓMICAS ESPECIALES</v>
      </c>
      <c r="I24" s="21">
        <f>VLOOKUP($B24,Reporte!$B$4:$S$42,7,0)</f>
        <v>514500</v>
      </c>
      <c r="J24" s="3">
        <v>42853</v>
      </c>
      <c r="K24" s="4" t="str">
        <f>VLOOKUP(L24,Datos!$E$2:$F$69,2,0)</f>
        <v>AUTORIZACIÓN</v>
      </c>
      <c r="L24" s="32" t="s">
        <v>245</v>
      </c>
      <c r="M24" s="32" t="s">
        <v>433</v>
      </c>
      <c r="N24" s="9">
        <f t="shared" si="0"/>
        <v>1</v>
      </c>
      <c r="O24" s="5" t="s">
        <v>153</v>
      </c>
      <c r="P24" s="2" t="s">
        <v>138</v>
      </c>
      <c r="Q24" s="3">
        <v>43279</v>
      </c>
      <c r="R24" s="44" t="str">
        <f>VLOOKUP($B24,Reporte!$B$4:$T$42,19,0)</f>
        <v>CERES HADA ESTRADA MUÑOZ</v>
      </c>
      <c r="S24" s="47"/>
    </row>
    <row r="25" spans="1:19" ht="90" x14ac:dyDescent="0.25">
      <c r="A25" s="22">
        <f>VLOOKUP(B25,Reporte!$B$4:$U$42,20,0)</f>
        <v>5</v>
      </c>
      <c r="B25" s="2" t="s">
        <v>271</v>
      </c>
      <c r="C25" s="4" t="str">
        <f>VLOOKUP($B25,Reporte!$B$4:$S$42,2,0)</f>
        <v>SURESTE</v>
      </c>
      <c r="D25" s="4" t="str">
        <f>VLOOKUP($B25,Reporte!$B$4:$S$42,3,0)</f>
        <v>VILLAFLORES</v>
      </c>
      <c r="E25" s="4" t="str">
        <f>VLOOKUP(B25,Reporte!$B$4:$E$42,4,0)</f>
        <v>ITURBIDEZ CAL Y MAYOR ESPINOZA</v>
      </c>
      <c r="F25" s="2" t="s">
        <v>115</v>
      </c>
      <c r="G25" s="4" t="str">
        <f>VLOOKUP($H25,Datos!$A:$B,2,0)</f>
        <v>PROGRAMA DE PRODUCTIVIDAD Y COMPETITIVIDAD AGROALIMENTARIA</v>
      </c>
      <c r="H25" s="4" t="str">
        <f>VLOOKUP($B25,Reporte!$B$4:$S$42,5,0)</f>
        <v>DESARROLLO PRODUCTIVO SUR SURESTE Y ZONAS ECONÓMICAS ESPECIALES</v>
      </c>
      <c r="I25" s="21">
        <f>VLOOKUP($B25,Reporte!$B$4:$S$42,7,0)</f>
        <v>514500</v>
      </c>
      <c r="J25" s="3">
        <v>42853</v>
      </c>
      <c r="K25" s="4" t="str">
        <f>VLOOKUP(L25,Datos!$E$2:$F$69,2,0)</f>
        <v>COMPROBACIÓN</v>
      </c>
      <c r="L25" s="32" t="s">
        <v>259</v>
      </c>
      <c r="M25" s="32" t="s">
        <v>349</v>
      </c>
      <c r="N25" s="9">
        <f t="shared" si="0"/>
        <v>1</v>
      </c>
      <c r="O25" s="5" t="s">
        <v>153</v>
      </c>
      <c r="P25" s="2" t="s">
        <v>159</v>
      </c>
      <c r="Q25" s="3">
        <v>43279</v>
      </c>
      <c r="R25" s="44" t="str">
        <f>VLOOKUP($B25,Reporte!$B$4:$T$42,19,0)</f>
        <v>CERES HADA ESTRADA MUÑOZ</v>
      </c>
      <c r="S25" s="47"/>
    </row>
    <row r="26" spans="1:19" ht="67.5" x14ac:dyDescent="0.25">
      <c r="A26" s="22">
        <f>VLOOKUP(B26,Reporte!$B$4:$U$42,20,0)</f>
        <v>5</v>
      </c>
      <c r="B26" s="2" t="s">
        <v>271</v>
      </c>
      <c r="C26" s="4" t="str">
        <f>VLOOKUP($B26,Reporte!$B$4:$S$42,2,0)</f>
        <v>SURESTE</v>
      </c>
      <c r="D26" s="4" t="str">
        <f>VLOOKUP($B26,Reporte!$B$4:$S$42,3,0)</f>
        <v>VILLAFLORES</v>
      </c>
      <c r="E26" s="4" t="str">
        <f>VLOOKUP(B26,Reporte!$B$4:$E$42,4,0)</f>
        <v>ITURBIDEZ CAL Y MAYOR ESPINOZA</v>
      </c>
      <c r="F26" s="2" t="s">
        <v>115</v>
      </c>
      <c r="G26" s="4" t="str">
        <f>VLOOKUP($H26,Datos!$A:$B,2,0)</f>
        <v>PROGRAMA DE PRODUCTIVIDAD Y COMPETITIVIDAD AGROALIMENTARIA</v>
      </c>
      <c r="H26" s="4" t="str">
        <f>VLOOKUP($B26,Reporte!$B$4:$S$42,5,0)</f>
        <v>DESARROLLO PRODUCTIVO SUR SURESTE Y ZONAS ECONÓMICAS ESPECIALES</v>
      </c>
      <c r="I26" s="21">
        <f>VLOOKUP($B26,Reporte!$B$4:$S$42,7,0)</f>
        <v>514500</v>
      </c>
      <c r="J26" s="3">
        <v>42853</v>
      </c>
      <c r="K26" s="4" t="str">
        <f>VLOOKUP(L26,Datos!$E$2:$F$69,2,0)</f>
        <v>SOLICITUD</v>
      </c>
      <c r="L26" s="32" t="s">
        <v>231</v>
      </c>
      <c r="M26" s="32" t="s">
        <v>382</v>
      </c>
      <c r="N26" s="9">
        <f t="shared" si="0"/>
        <v>1</v>
      </c>
      <c r="O26" s="5" t="s">
        <v>153</v>
      </c>
      <c r="P26" s="2" t="s">
        <v>159</v>
      </c>
      <c r="Q26" s="3">
        <v>43279</v>
      </c>
      <c r="R26" s="44" t="str">
        <f>VLOOKUP($B26,Reporte!$B$4:$T$42,19,0)</f>
        <v>CERES HADA ESTRADA MUÑOZ</v>
      </c>
      <c r="S26" s="46"/>
    </row>
    <row r="27" spans="1:19" ht="157.5" x14ac:dyDescent="0.25">
      <c r="A27" s="22">
        <f>VLOOKUP(B27,Reporte!$B$4:$U$42,20,0)</f>
        <v>6</v>
      </c>
      <c r="B27" s="2" t="s">
        <v>272</v>
      </c>
      <c r="C27" s="4" t="str">
        <f>VLOOKUP($B27,Reporte!$B$4:$S$42,2,0)</f>
        <v>SUR</v>
      </c>
      <c r="D27" s="4" t="str">
        <f>VLOOKUP($B27,Reporte!$B$4:$S$42,3,0)</f>
        <v>TUXTEPEC</v>
      </c>
      <c r="E27" s="4" t="str">
        <f>VLOOKUP(B27,Reporte!$B$4:$E$42,4,0)</f>
        <v>RAFAEL NARANJO ESCOBEDO</v>
      </c>
      <c r="F27" s="2" t="s">
        <v>96</v>
      </c>
      <c r="G27" s="4" t="str">
        <f>VLOOKUP($H27,Datos!$A:$B,2,0)</f>
        <v>PROGRAMA DE PRODUCTIVIDAD Y COMPETITIVIDAD AGROALIMENTARIA</v>
      </c>
      <c r="H27" s="4" t="str">
        <f>VLOOKUP($B27,Reporte!$B$4:$S$42,5,0)</f>
        <v>DESARROLLO PRODUCTIVO SUR SURESTE Y ZONAS ECONÓMICAS ESPECIALES</v>
      </c>
      <c r="I27" s="21">
        <f>VLOOKUP($B27,Reporte!$B$4:$S$42,7,0)</f>
        <v>297000</v>
      </c>
      <c r="J27" s="3">
        <v>42818</v>
      </c>
      <c r="K27" s="4" t="str">
        <f>VLOOKUP(L27,Datos!$E$2:$F$69,2,0)</f>
        <v>AUTORIZACIÓN</v>
      </c>
      <c r="L27" s="32" t="s">
        <v>243</v>
      </c>
      <c r="M27" s="32" t="s">
        <v>432</v>
      </c>
      <c r="N27" s="9">
        <f t="shared" si="0"/>
        <v>1</v>
      </c>
      <c r="O27" s="5" t="s">
        <v>153</v>
      </c>
      <c r="P27" s="2" t="s">
        <v>159</v>
      </c>
      <c r="Q27" s="3">
        <v>43279</v>
      </c>
      <c r="R27" s="44" t="str">
        <f>VLOOKUP($B27,Reporte!$B$4:$T$42,19,0)</f>
        <v>MIGUEL ANGEL DOMINGUEZ TELLEZ</v>
      </c>
      <c r="S27" s="47"/>
    </row>
    <row r="28" spans="1:19" ht="123.75" x14ac:dyDescent="0.25">
      <c r="A28" s="22">
        <f>VLOOKUP(B28,Reporte!$B$4:$U$42,20,0)</f>
        <v>6</v>
      </c>
      <c r="B28" s="2" t="s">
        <v>272</v>
      </c>
      <c r="C28" s="4" t="str">
        <f>VLOOKUP($B28,Reporte!$B$4:$S$42,2,0)</f>
        <v>SUR</v>
      </c>
      <c r="D28" s="4" t="str">
        <f>VLOOKUP($B28,Reporte!$B$4:$S$42,3,0)</f>
        <v>TUXTEPEC</v>
      </c>
      <c r="E28" s="4" t="str">
        <f>VLOOKUP(B28,Reporte!$B$4:$E$42,4,0)</f>
        <v>RAFAEL NARANJO ESCOBEDO</v>
      </c>
      <c r="F28" s="2" t="s">
        <v>96</v>
      </c>
      <c r="G28" s="4" t="str">
        <f>VLOOKUP($H28,Datos!$A:$B,2,0)</f>
        <v>PROGRAMA DE PRODUCTIVIDAD Y COMPETITIVIDAD AGROALIMENTARIA</v>
      </c>
      <c r="H28" s="4" t="str">
        <f>VLOOKUP($B28,Reporte!$B$4:$S$42,5,0)</f>
        <v>DESARROLLO PRODUCTIVO SUR SURESTE Y ZONAS ECONÓMICAS ESPECIALES</v>
      </c>
      <c r="I28" s="21">
        <f>VLOOKUP($B28,Reporte!$B$4:$S$42,7,0)</f>
        <v>297000</v>
      </c>
      <c r="J28" s="3">
        <v>42818</v>
      </c>
      <c r="K28" s="4" t="str">
        <f>VLOOKUP(L28,Datos!$E$2:$F$69,2,0)</f>
        <v>AUTORIZACIÓN</v>
      </c>
      <c r="L28" s="32" t="s">
        <v>245</v>
      </c>
      <c r="M28" s="32" t="s">
        <v>434</v>
      </c>
      <c r="N28" s="9">
        <f t="shared" si="0"/>
        <v>1</v>
      </c>
      <c r="O28" s="5" t="s">
        <v>153</v>
      </c>
      <c r="P28" s="2" t="s">
        <v>138</v>
      </c>
      <c r="Q28" s="3">
        <v>43279</v>
      </c>
      <c r="R28" s="44" t="str">
        <f>VLOOKUP($B28,Reporte!$B$4:$T$42,19,0)</f>
        <v>MIGUEL ANGEL DOMINGUEZ TELLEZ</v>
      </c>
      <c r="S28" s="47"/>
    </row>
    <row r="29" spans="1:19" ht="67.5" x14ac:dyDescent="0.25">
      <c r="A29" s="22">
        <f>VLOOKUP(B29,Reporte!$B$4:$U$42,20,0)</f>
        <v>6</v>
      </c>
      <c r="B29" s="2" t="s">
        <v>272</v>
      </c>
      <c r="C29" s="4" t="str">
        <f>VLOOKUP($B29,Reporte!$B$4:$S$42,2,0)</f>
        <v>SUR</v>
      </c>
      <c r="D29" s="4" t="str">
        <f>VLOOKUP($B29,Reporte!$B$4:$S$42,3,0)</f>
        <v>TUXTEPEC</v>
      </c>
      <c r="E29" s="4" t="str">
        <f>VLOOKUP(B29,Reporte!$B$4:$E$42,4,0)</f>
        <v>RAFAEL NARANJO ESCOBEDO</v>
      </c>
      <c r="F29" s="2" t="s">
        <v>96</v>
      </c>
      <c r="G29" s="4" t="str">
        <f>VLOOKUP($H29,Datos!$A:$B,2,0)</f>
        <v>PROGRAMA DE PRODUCTIVIDAD Y COMPETITIVIDAD AGROALIMENTARIA</v>
      </c>
      <c r="H29" s="4" t="str">
        <f>VLOOKUP($B29,Reporte!$B$4:$S$42,5,0)</f>
        <v>DESARROLLO PRODUCTIVO SUR SURESTE Y ZONAS ECONÓMICAS ESPECIALES</v>
      </c>
      <c r="I29" s="21">
        <f>VLOOKUP($B29,Reporte!$B$4:$S$42,7,0)</f>
        <v>297000</v>
      </c>
      <c r="J29" s="3">
        <v>42818</v>
      </c>
      <c r="K29" s="4" t="str">
        <f>VLOOKUP(L29,Datos!$E$2:$F$69,2,0)</f>
        <v>COMPROBACIÓN</v>
      </c>
      <c r="L29" s="32" t="s">
        <v>264</v>
      </c>
      <c r="M29" s="32" t="s">
        <v>347</v>
      </c>
      <c r="N29" s="9">
        <f t="shared" si="0"/>
        <v>1</v>
      </c>
      <c r="O29" s="5" t="s">
        <v>153</v>
      </c>
      <c r="P29" s="2" t="s">
        <v>159</v>
      </c>
      <c r="Q29" s="3">
        <v>43279</v>
      </c>
      <c r="R29" s="44" t="str">
        <f>VLOOKUP($B29,Reporte!$B$4:$T$42,19,0)</f>
        <v>MIGUEL ANGEL DOMINGUEZ TELLEZ</v>
      </c>
      <c r="S29" s="46"/>
    </row>
    <row r="30" spans="1:19" ht="67.5" x14ac:dyDescent="0.25">
      <c r="A30" s="22">
        <f>VLOOKUP(B30,Reporte!$B$4:$U$42,20,0)</f>
        <v>6</v>
      </c>
      <c r="B30" s="2" t="s">
        <v>272</v>
      </c>
      <c r="C30" s="4" t="str">
        <f>VLOOKUP($B30,Reporte!$B$4:$S$42,2,0)</f>
        <v>SUR</v>
      </c>
      <c r="D30" s="4" t="str">
        <f>VLOOKUP($B30,Reporte!$B$4:$S$42,3,0)</f>
        <v>TUXTEPEC</v>
      </c>
      <c r="E30" s="4" t="str">
        <f>VLOOKUP(B30,Reporte!$B$4:$E$42,4,0)</f>
        <v>RAFAEL NARANJO ESCOBEDO</v>
      </c>
      <c r="F30" s="2" t="s">
        <v>96</v>
      </c>
      <c r="G30" s="4" t="str">
        <f>VLOOKUP($H30,Datos!$A:$B,2,0)</f>
        <v>PROGRAMA DE PRODUCTIVIDAD Y COMPETITIVIDAD AGROALIMENTARIA</v>
      </c>
      <c r="H30" s="4" t="str">
        <f>VLOOKUP($B30,Reporte!$B$4:$S$42,5,0)</f>
        <v>DESARROLLO PRODUCTIVO SUR SURESTE Y ZONAS ECONÓMICAS ESPECIALES</v>
      </c>
      <c r="I30" s="21">
        <f>VLOOKUP($B30,Reporte!$B$4:$S$42,7,0)</f>
        <v>297000</v>
      </c>
      <c r="J30" s="3">
        <v>42818</v>
      </c>
      <c r="K30" s="4" t="str">
        <f>VLOOKUP(L30,Datos!$E$2:$F$69,2,0)</f>
        <v>COMPROBACIÓN</v>
      </c>
      <c r="L30" s="32" t="s">
        <v>260</v>
      </c>
      <c r="M30" s="32" t="s">
        <v>347</v>
      </c>
      <c r="N30" s="9">
        <f t="shared" si="0"/>
        <v>1</v>
      </c>
      <c r="O30" s="5" t="s">
        <v>153</v>
      </c>
      <c r="P30" s="2" t="s">
        <v>159</v>
      </c>
      <c r="Q30" s="3">
        <v>43279</v>
      </c>
      <c r="R30" s="44" t="str">
        <f>VLOOKUP($B30,Reporte!$B$4:$T$42,19,0)</f>
        <v>MIGUEL ANGEL DOMINGUEZ TELLEZ</v>
      </c>
      <c r="S30" s="46"/>
    </row>
    <row r="31" spans="1:19" ht="123.75" x14ac:dyDescent="0.25">
      <c r="A31" s="22">
        <f>VLOOKUP(B31,Reporte!$B$4:$U$42,20,0)</f>
        <v>6</v>
      </c>
      <c r="B31" s="2" t="s">
        <v>272</v>
      </c>
      <c r="C31" s="4" t="str">
        <f>VLOOKUP($B31,Reporte!$B$4:$S$42,2,0)</f>
        <v>SUR</v>
      </c>
      <c r="D31" s="4" t="str">
        <f>VLOOKUP($B31,Reporte!$B$4:$S$42,3,0)</f>
        <v>TUXTEPEC</v>
      </c>
      <c r="E31" s="4" t="str">
        <f>VLOOKUP(B31,Reporte!$B$4:$E$42,4,0)</f>
        <v>RAFAEL NARANJO ESCOBEDO</v>
      </c>
      <c r="F31" s="2" t="s">
        <v>96</v>
      </c>
      <c r="G31" s="4" t="str">
        <f>VLOOKUP($H31,Datos!$A:$B,2,0)</f>
        <v>PROGRAMA DE PRODUCTIVIDAD Y COMPETITIVIDAD AGROALIMENTARIA</v>
      </c>
      <c r="H31" s="4" t="str">
        <f>VLOOKUP($B31,Reporte!$B$4:$S$42,5,0)</f>
        <v>DESARROLLO PRODUCTIVO SUR SURESTE Y ZONAS ECONÓMICAS ESPECIALES</v>
      </c>
      <c r="I31" s="21">
        <f>VLOOKUP($B31,Reporte!$B$4:$S$42,7,0)</f>
        <v>297000</v>
      </c>
      <c r="J31" s="3">
        <v>42818</v>
      </c>
      <c r="K31" s="4" t="str">
        <f>VLOOKUP(L31,Datos!$E$2:$F$69,2,0)</f>
        <v>COMPROBACIÓN</v>
      </c>
      <c r="L31" s="32" t="s">
        <v>348</v>
      </c>
      <c r="M31" s="32" t="s">
        <v>435</v>
      </c>
      <c r="N31" s="9">
        <f t="shared" si="0"/>
        <v>1</v>
      </c>
      <c r="O31" s="5" t="s">
        <v>153</v>
      </c>
      <c r="P31" s="2" t="s">
        <v>159</v>
      </c>
      <c r="Q31" s="3">
        <v>43279</v>
      </c>
      <c r="R31" s="44" t="str">
        <f>VLOOKUP($B31,Reporte!$B$4:$T$42,19,0)</f>
        <v>MIGUEL ANGEL DOMINGUEZ TELLEZ</v>
      </c>
      <c r="S31" s="96"/>
    </row>
    <row r="32" spans="1:19" ht="90" x14ac:dyDescent="0.25">
      <c r="A32" s="22">
        <f>VLOOKUP(B32,Reporte!$B$4:$U$42,20,0)</f>
        <v>6</v>
      </c>
      <c r="B32" s="2" t="s">
        <v>272</v>
      </c>
      <c r="C32" s="4" t="str">
        <f>VLOOKUP($B32,Reporte!$B$4:$S$42,2,0)</f>
        <v>SUR</v>
      </c>
      <c r="D32" s="4" t="str">
        <f>VLOOKUP($B32,Reporte!$B$4:$S$42,3,0)</f>
        <v>TUXTEPEC</v>
      </c>
      <c r="E32" s="4" t="str">
        <f>VLOOKUP(B32,Reporte!$B$4:$E$42,4,0)</f>
        <v>RAFAEL NARANJO ESCOBEDO</v>
      </c>
      <c r="F32" s="2" t="s">
        <v>96</v>
      </c>
      <c r="G32" s="4" t="str">
        <f>VLOOKUP($H32,Datos!$A:$B,2,0)</f>
        <v>PROGRAMA DE PRODUCTIVIDAD Y COMPETITIVIDAD AGROALIMENTARIA</v>
      </c>
      <c r="H32" s="4" t="str">
        <f>VLOOKUP($B32,Reporte!$B$4:$S$42,5,0)</f>
        <v>DESARROLLO PRODUCTIVO SUR SURESTE Y ZONAS ECONÓMICAS ESPECIALES</v>
      </c>
      <c r="I32" s="21">
        <f>VLOOKUP($B32,Reporte!$B$4:$S$42,7,0)</f>
        <v>297000</v>
      </c>
      <c r="J32" s="3">
        <v>42818</v>
      </c>
      <c r="K32" s="4" t="str">
        <f>VLOOKUP(L32,Datos!$E$2:$F$69,2,0)</f>
        <v>COMPROBACIÓN</v>
      </c>
      <c r="L32" s="32" t="s">
        <v>259</v>
      </c>
      <c r="M32" s="32" t="s">
        <v>349</v>
      </c>
      <c r="N32" s="9">
        <f t="shared" si="0"/>
        <v>1</v>
      </c>
      <c r="O32" s="5" t="s">
        <v>153</v>
      </c>
      <c r="P32" s="2" t="s">
        <v>159</v>
      </c>
      <c r="Q32" s="3">
        <v>43279</v>
      </c>
      <c r="R32" s="44" t="str">
        <f>VLOOKUP($B32,Reporte!$B$4:$T$42,19,0)</f>
        <v>MIGUEL ANGEL DOMINGUEZ TELLEZ</v>
      </c>
      <c r="S32" s="47"/>
    </row>
    <row r="33" spans="1:19" ht="67.5" x14ac:dyDescent="0.25">
      <c r="A33" s="22">
        <f>VLOOKUP(B33,Reporte!$B$4:$U$42,20,0)</f>
        <v>6</v>
      </c>
      <c r="B33" s="2" t="s">
        <v>272</v>
      </c>
      <c r="C33" s="4" t="str">
        <f>VLOOKUP($B33,Reporte!$B$4:$S$42,2,0)</f>
        <v>SUR</v>
      </c>
      <c r="D33" s="4" t="str">
        <f>VLOOKUP($B33,Reporte!$B$4:$S$42,3,0)</f>
        <v>TUXTEPEC</v>
      </c>
      <c r="E33" s="4" t="str">
        <f>VLOOKUP(B33,Reporte!$B$4:$E$42,4,0)</f>
        <v>RAFAEL NARANJO ESCOBEDO</v>
      </c>
      <c r="F33" s="2" t="s">
        <v>96</v>
      </c>
      <c r="G33" s="4" t="str">
        <f>VLOOKUP($H33,Datos!$A:$B,2,0)</f>
        <v>PROGRAMA DE PRODUCTIVIDAD Y COMPETITIVIDAD AGROALIMENTARIA</v>
      </c>
      <c r="H33" s="4" t="str">
        <f>VLOOKUP($B33,Reporte!$B$4:$S$42,5,0)</f>
        <v>DESARROLLO PRODUCTIVO SUR SURESTE Y ZONAS ECONÓMICAS ESPECIALES</v>
      </c>
      <c r="I33" s="21">
        <f>VLOOKUP($B33,Reporte!$B$4:$S$42,7,0)</f>
        <v>297000</v>
      </c>
      <c r="J33" s="3">
        <v>42818</v>
      </c>
      <c r="K33" s="4" t="str">
        <f>VLOOKUP(L33,Datos!$E$2:$F$69,2,0)</f>
        <v>AUTORIZACIÓN</v>
      </c>
      <c r="L33" s="32" t="s">
        <v>211</v>
      </c>
      <c r="M33" s="32" t="s">
        <v>436</v>
      </c>
      <c r="N33" s="9">
        <f t="shared" si="0"/>
        <v>1</v>
      </c>
      <c r="O33" s="5" t="s">
        <v>153</v>
      </c>
      <c r="P33" s="2" t="s">
        <v>138</v>
      </c>
      <c r="Q33" s="3">
        <v>43279</v>
      </c>
      <c r="R33" s="44" t="str">
        <f>VLOOKUP($B33,Reporte!$B$4:$T$42,19,0)</f>
        <v>MIGUEL ANGEL DOMINGUEZ TELLEZ</v>
      </c>
      <c r="S33" s="47"/>
    </row>
    <row r="34" spans="1:19" ht="67.5" x14ac:dyDescent="0.25">
      <c r="A34" s="22">
        <f>VLOOKUP(B34,Reporte!$B$4:$U$42,20,0)</f>
        <v>6</v>
      </c>
      <c r="B34" s="2" t="s">
        <v>272</v>
      </c>
      <c r="C34" s="4" t="str">
        <f>VLOOKUP($B34,Reporte!$B$4:$S$42,2,0)</f>
        <v>SUR</v>
      </c>
      <c r="D34" s="4" t="str">
        <f>VLOOKUP($B34,Reporte!$B$4:$S$42,3,0)</f>
        <v>TUXTEPEC</v>
      </c>
      <c r="E34" s="4" t="str">
        <f>VLOOKUP(B34,Reporte!$B$4:$E$42,4,0)</f>
        <v>RAFAEL NARANJO ESCOBEDO</v>
      </c>
      <c r="F34" s="2" t="s">
        <v>96</v>
      </c>
      <c r="G34" s="4" t="str">
        <f>VLOOKUP($H34,Datos!$A:$B,2,0)</f>
        <v>PROGRAMA DE PRODUCTIVIDAD Y COMPETITIVIDAD AGROALIMENTARIA</v>
      </c>
      <c r="H34" s="4" t="str">
        <f>VLOOKUP($B34,Reporte!$B$4:$S$42,5,0)</f>
        <v>DESARROLLO PRODUCTIVO SUR SURESTE Y ZONAS ECONÓMICAS ESPECIALES</v>
      </c>
      <c r="I34" s="21">
        <f>VLOOKUP($B34,Reporte!$B$4:$S$42,7,0)</f>
        <v>297000</v>
      </c>
      <c r="J34" s="3">
        <v>42818</v>
      </c>
      <c r="K34" s="4" t="str">
        <f>VLOOKUP(L34,Datos!$E$2:$F$69,2,0)</f>
        <v>OTROS</v>
      </c>
      <c r="L34" s="32" t="s">
        <v>184</v>
      </c>
      <c r="M34" s="32" t="s">
        <v>437</v>
      </c>
      <c r="N34" s="9">
        <f t="shared" si="0"/>
        <v>1</v>
      </c>
      <c r="O34" s="5" t="s">
        <v>153</v>
      </c>
      <c r="P34" s="2" t="s">
        <v>159</v>
      </c>
      <c r="Q34" s="3">
        <v>43279</v>
      </c>
      <c r="R34" s="44" t="str">
        <f>VLOOKUP($B34,Reporte!$B$4:$T$42,19,0)</f>
        <v>MIGUEL ANGEL DOMINGUEZ TELLEZ</v>
      </c>
      <c r="S34" s="96"/>
    </row>
    <row r="35" spans="1:19" ht="123.75" x14ac:dyDescent="0.25">
      <c r="A35" s="22">
        <f>VLOOKUP(B35,Reporte!$B$4:$U$42,20,0)</f>
        <v>7</v>
      </c>
      <c r="B35" s="2" t="s">
        <v>273</v>
      </c>
      <c r="C35" s="4" t="str">
        <f>VLOOKUP($B35,Reporte!$B$4:$S$42,2,0)</f>
        <v>SUR</v>
      </c>
      <c r="D35" s="4" t="str">
        <f>VLOOKUP($B35,Reporte!$B$4:$S$42,3,0)</f>
        <v>TUXTEPEC</v>
      </c>
      <c r="E35" s="4" t="str">
        <f>VLOOKUP(B35,Reporte!$B$4:$E$42,4,0)</f>
        <v>LUIS GONZALO GONZALEZ KUSTER</v>
      </c>
      <c r="F35" s="2" t="s">
        <v>96</v>
      </c>
      <c r="G35" s="4" t="str">
        <f>VLOOKUP($H35,Datos!$A:$B,2,0)</f>
        <v>PROGRAMA DE PRODUCTIVIDAD Y COMPETITIVIDAD AGROALIMENTARIA</v>
      </c>
      <c r="H35" s="4" t="str">
        <f>VLOOKUP($B35,Reporte!$B$4:$S$42,5,0)</f>
        <v>DESARROLLO PRODUCTIVO SUR SURESTE Y ZONAS ECONÓMICAS ESPECIALES</v>
      </c>
      <c r="I35" s="21">
        <f>VLOOKUP($B35,Reporte!$B$4:$S$42,7,0)</f>
        <v>400000</v>
      </c>
      <c r="J35" s="3">
        <v>42818</v>
      </c>
      <c r="K35" s="4" t="str">
        <f>VLOOKUP(L35,Datos!$E$2:$F$69,2,0)</f>
        <v>AUTORIZACIÓN</v>
      </c>
      <c r="L35" s="32" t="s">
        <v>245</v>
      </c>
      <c r="M35" s="32" t="s">
        <v>434</v>
      </c>
      <c r="N35" s="9">
        <f t="shared" si="0"/>
        <v>1</v>
      </c>
      <c r="O35" s="5" t="s">
        <v>153</v>
      </c>
      <c r="P35" s="2" t="s">
        <v>138</v>
      </c>
      <c r="Q35" s="3">
        <v>43251</v>
      </c>
      <c r="R35" s="44" t="str">
        <f>VLOOKUP($B35,Reporte!$B$4:$T$42,19,0)</f>
        <v>JOSE ISABEL CLAUDIO MONTES</v>
      </c>
      <c r="S35" s="47"/>
    </row>
    <row r="36" spans="1:19" ht="67.5" x14ac:dyDescent="0.25">
      <c r="A36" s="22">
        <f>VLOOKUP(B36,Reporte!$B$4:$U$42,20,0)</f>
        <v>7</v>
      </c>
      <c r="B36" s="2" t="s">
        <v>273</v>
      </c>
      <c r="C36" s="4" t="str">
        <f>VLOOKUP($B36,Reporte!$B$4:$S$42,2,0)</f>
        <v>SUR</v>
      </c>
      <c r="D36" s="4" t="str">
        <f>VLOOKUP($B36,Reporte!$B$4:$S$42,3,0)</f>
        <v>TUXTEPEC</v>
      </c>
      <c r="E36" s="4" t="str">
        <f>VLOOKUP(B36,Reporte!$B$4:$E$42,4,0)</f>
        <v>LUIS GONZALO GONZALEZ KUSTER</v>
      </c>
      <c r="F36" s="2" t="s">
        <v>96</v>
      </c>
      <c r="G36" s="4" t="str">
        <f>VLOOKUP($H36,Datos!$A:$B,2,0)</f>
        <v>PROGRAMA DE PRODUCTIVIDAD Y COMPETITIVIDAD AGROALIMENTARIA</v>
      </c>
      <c r="H36" s="4" t="str">
        <f>VLOOKUP($B36,Reporte!$B$4:$S$42,5,0)</f>
        <v>DESARROLLO PRODUCTIVO SUR SURESTE Y ZONAS ECONÓMICAS ESPECIALES</v>
      </c>
      <c r="I36" s="21">
        <f>VLOOKUP($B36,Reporte!$B$4:$S$42,7,0)</f>
        <v>400000</v>
      </c>
      <c r="J36" s="3">
        <v>42818</v>
      </c>
      <c r="K36" s="4" t="str">
        <f>VLOOKUP(L36,Datos!$E$2:$F$69,2,0)</f>
        <v>MINISTRACIÓN</v>
      </c>
      <c r="L36" s="32" t="s">
        <v>214</v>
      </c>
      <c r="M36" s="32" t="s">
        <v>438</v>
      </c>
      <c r="N36" s="9">
        <f t="shared" si="0"/>
        <v>1</v>
      </c>
      <c r="O36" s="5" t="s">
        <v>153</v>
      </c>
      <c r="P36" s="2" t="s">
        <v>138</v>
      </c>
      <c r="Q36" s="3">
        <v>43251</v>
      </c>
      <c r="R36" s="44" t="str">
        <f>VLOOKUP($B36,Reporte!$B$4:$T$42,19,0)</f>
        <v>JOSE ISABEL CLAUDIO MONTES</v>
      </c>
      <c r="S36" s="46"/>
    </row>
    <row r="37" spans="1:19" ht="90" x14ac:dyDescent="0.25">
      <c r="A37" s="22">
        <f>VLOOKUP(B37,Reporte!$B$4:$U$42,20,0)</f>
        <v>7</v>
      </c>
      <c r="B37" s="2" t="s">
        <v>273</v>
      </c>
      <c r="C37" s="4" t="str">
        <f>VLOOKUP($B37,Reporte!$B$4:$S$42,2,0)</f>
        <v>SUR</v>
      </c>
      <c r="D37" s="4" t="str">
        <f>VLOOKUP($B37,Reporte!$B$4:$S$42,3,0)</f>
        <v>TUXTEPEC</v>
      </c>
      <c r="E37" s="4" t="str">
        <f>VLOOKUP(B37,Reporte!$B$4:$E$42,4,0)</f>
        <v>LUIS GONZALO GONZALEZ KUSTER</v>
      </c>
      <c r="F37" s="2" t="s">
        <v>96</v>
      </c>
      <c r="G37" s="4" t="str">
        <f>VLOOKUP($H37,Datos!$A:$B,2,0)</f>
        <v>PROGRAMA DE PRODUCTIVIDAD Y COMPETITIVIDAD AGROALIMENTARIA</v>
      </c>
      <c r="H37" s="4" t="str">
        <f>VLOOKUP($B37,Reporte!$B$4:$S$42,5,0)</f>
        <v>DESARROLLO PRODUCTIVO SUR SURESTE Y ZONAS ECONÓMICAS ESPECIALES</v>
      </c>
      <c r="I37" s="21">
        <f>VLOOKUP($B37,Reporte!$B$4:$S$42,7,0)</f>
        <v>400000</v>
      </c>
      <c r="J37" s="3">
        <v>42818</v>
      </c>
      <c r="K37" s="4" t="str">
        <f>VLOOKUP(L37,Datos!$E$2:$F$69,2,0)</f>
        <v>COMPROBACIÓN</v>
      </c>
      <c r="L37" s="32" t="s">
        <v>259</v>
      </c>
      <c r="M37" s="32" t="s">
        <v>349</v>
      </c>
      <c r="N37" s="9">
        <f t="shared" si="0"/>
        <v>1</v>
      </c>
      <c r="O37" s="5" t="s">
        <v>153</v>
      </c>
      <c r="P37" s="2" t="s">
        <v>159</v>
      </c>
      <c r="Q37" s="3">
        <v>43279</v>
      </c>
      <c r="R37" s="44" t="str">
        <f>VLOOKUP($B37,Reporte!$B$4:$T$42,19,0)</f>
        <v>JOSE ISABEL CLAUDIO MONTES</v>
      </c>
      <c r="S37" s="47"/>
    </row>
    <row r="38" spans="1:19" ht="67.5" x14ac:dyDescent="0.25">
      <c r="A38" s="22">
        <f>VLOOKUP(B38,Reporte!$B$4:$U$42,20,0)</f>
        <v>7</v>
      </c>
      <c r="B38" s="2" t="s">
        <v>273</v>
      </c>
      <c r="C38" s="4" t="str">
        <f>VLOOKUP($B38,Reporte!$B$4:$S$42,2,0)</f>
        <v>SUR</v>
      </c>
      <c r="D38" s="4" t="str">
        <f>VLOOKUP($B38,Reporte!$B$4:$S$42,3,0)</f>
        <v>TUXTEPEC</v>
      </c>
      <c r="E38" s="4" t="str">
        <f>VLOOKUP(B38,Reporte!$B$4:$E$42,4,0)</f>
        <v>LUIS GONZALO GONZALEZ KUSTER</v>
      </c>
      <c r="F38" s="2" t="s">
        <v>96</v>
      </c>
      <c r="G38" s="4" t="str">
        <f>VLOOKUP($H38,Datos!$A:$B,2,0)</f>
        <v>PROGRAMA DE PRODUCTIVIDAD Y COMPETITIVIDAD AGROALIMENTARIA</v>
      </c>
      <c r="H38" s="4" t="str">
        <f>VLOOKUP($B38,Reporte!$B$4:$S$42,5,0)</f>
        <v>DESARROLLO PRODUCTIVO SUR SURESTE Y ZONAS ECONÓMICAS ESPECIALES</v>
      </c>
      <c r="I38" s="21">
        <f>VLOOKUP($B38,Reporte!$B$4:$S$42,7,0)</f>
        <v>400000</v>
      </c>
      <c r="J38" s="3">
        <v>42818</v>
      </c>
      <c r="K38" s="4" t="str">
        <f>VLOOKUP(L38,Datos!$E$2:$F$69,2,0)</f>
        <v>COMPROBACIÓN</v>
      </c>
      <c r="L38" s="32" t="s">
        <v>264</v>
      </c>
      <c r="M38" s="32" t="s">
        <v>347</v>
      </c>
      <c r="N38" s="9">
        <f t="shared" si="0"/>
        <v>1</v>
      </c>
      <c r="O38" s="5" t="s">
        <v>153</v>
      </c>
      <c r="P38" s="2" t="s">
        <v>159</v>
      </c>
      <c r="Q38" s="3">
        <v>43279</v>
      </c>
      <c r="R38" s="44" t="str">
        <f>VLOOKUP($B38,Reporte!$B$4:$T$42,19,0)</f>
        <v>JOSE ISABEL CLAUDIO MONTES</v>
      </c>
      <c r="S38" s="46"/>
    </row>
    <row r="39" spans="1:19" ht="67.5" x14ac:dyDescent="0.25">
      <c r="A39" s="22">
        <f>VLOOKUP(B39,Reporte!$B$4:$U$42,20,0)</f>
        <v>7</v>
      </c>
      <c r="B39" s="2" t="s">
        <v>273</v>
      </c>
      <c r="C39" s="4" t="str">
        <f>VLOOKUP($B39,Reporte!$B$4:$S$42,2,0)</f>
        <v>SUR</v>
      </c>
      <c r="D39" s="4" t="str">
        <f>VLOOKUP($B39,Reporte!$B$4:$S$42,3,0)</f>
        <v>TUXTEPEC</v>
      </c>
      <c r="E39" s="4" t="str">
        <f>VLOOKUP(B39,Reporte!$B$4:$E$42,4,0)</f>
        <v>LUIS GONZALO GONZALEZ KUSTER</v>
      </c>
      <c r="F39" s="2" t="s">
        <v>96</v>
      </c>
      <c r="G39" s="4" t="str">
        <f>VLOOKUP($H39,Datos!$A:$B,2,0)</f>
        <v>PROGRAMA DE PRODUCTIVIDAD Y COMPETITIVIDAD AGROALIMENTARIA</v>
      </c>
      <c r="H39" s="4" t="str">
        <f>VLOOKUP($B39,Reporte!$B$4:$S$42,5,0)</f>
        <v>DESARROLLO PRODUCTIVO SUR SURESTE Y ZONAS ECONÓMICAS ESPECIALES</v>
      </c>
      <c r="I39" s="21">
        <f>VLOOKUP($B39,Reporte!$B$4:$S$42,7,0)</f>
        <v>400000</v>
      </c>
      <c r="J39" s="3">
        <v>42818</v>
      </c>
      <c r="K39" s="4" t="str">
        <f>VLOOKUP(L39,Datos!$E$2:$F$69,2,0)</f>
        <v>COMPROBACIÓN</v>
      </c>
      <c r="L39" s="32" t="s">
        <v>260</v>
      </c>
      <c r="M39" s="32" t="s">
        <v>347</v>
      </c>
      <c r="N39" s="9">
        <f t="shared" si="0"/>
        <v>1</v>
      </c>
      <c r="O39" s="5" t="s">
        <v>153</v>
      </c>
      <c r="P39" s="2" t="s">
        <v>159</v>
      </c>
      <c r="Q39" s="3">
        <v>43279</v>
      </c>
      <c r="R39" s="44" t="str">
        <f>VLOOKUP($B39,Reporte!$B$4:$T$42,19,0)</f>
        <v>JOSE ISABEL CLAUDIO MONTES</v>
      </c>
      <c r="S39" s="46"/>
    </row>
    <row r="40" spans="1:19" ht="123.75" x14ac:dyDescent="0.25">
      <c r="A40" s="22">
        <f>VLOOKUP(B40,Reporte!$B$4:$U$42,20,0)</f>
        <v>7</v>
      </c>
      <c r="B40" s="2" t="s">
        <v>273</v>
      </c>
      <c r="C40" s="4" t="str">
        <f>VLOOKUP($B40,Reporte!$B$4:$S$42,2,0)</f>
        <v>SUR</v>
      </c>
      <c r="D40" s="4" t="str">
        <f>VLOOKUP($B40,Reporte!$B$4:$S$42,3,0)</f>
        <v>TUXTEPEC</v>
      </c>
      <c r="E40" s="4" t="str">
        <f>VLOOKUP(B40,Reporte!$B$4:$E$42,4,0)</f>
        <v>LUIS GONZALO GONZALEZ KUSTER</v>
      </c>
      <c r="F40" s="2" t="s">
        <v>96</v>
      </c>
      <c r="G40" s="4" t="str">
        <f>VLOOKUP($H40,Datos!$A:$B,2,0)</f>
        <v>PROGRAMA DE PRODUCTIVIDAD Y COMPETITIVIDAD AGROALIMENTARIA</v>
      </c>
      <c r="H40" s="4" t="str">
        <f>VLOOKUP($B40,Reporte!$B$4:$S$42,5,0)</f>
        <v>DESARROLLO PRODUCTIVO SUR SURESTE Y ZONAS ECONÓMICAS ESPECIALES</v>
      </c>
      <c r="I40" s="21">
        <f>VLOOKUP($B40,Reporte!$B$4:$S$42,7,0)</f>
        <v>400000</v>
      </c>
      <c r="J40" s="3">
        <v>42818</v>
      </c>
      <c r="K40" s="4" t="str">
        <f>VLOOKUP(L40,Datos!$E$2:$F$69,2,0)</f>
        <v>COMPROBACIÓN</v>
      </c>
      <c r="L40" s="32" t="s">
        <v>348</v>
      </c>
      <c r="M40" s="32" t="s">
        <v>347</v>
      </c>
      <c r="N40" s="9">
        <f t="shared" si="0"/>
        <v>1</v>
      </c>
      <c r="O40" s="5" t="s">
        <v>153</v>
      </c>
      <c r="P40" s="2" t="s">
        <v>159</v>
      </c>
      <c r="Q40" s="3">
        <v>43279</v>
      </c>
      <c r="R40" s="44" t="str">
        <f>VLOOKUP($B40,Reporte!$B$4:$T$42,19,0)</f>
        <v>JOSE ISABEL CLAUDIO MONTES</v>
      </c>
      <c r="S40" s="47"/>
    </row>
    <row r="41" spans="1:19" ht="78.75" x14ac:dyDescent="0.25">
      <c r="A41" s="22">
        <f>VLOOKUP(B41,Reporte!$B$4:$U$42,20,0)</f>
        <v>7</v>
      </c>
      <c r="B41" s="2" t="s">
        <v>273</v>
      </c>
      <c r="C41" s="4" t="str">
        <f>VLOOKUP($B41,Reporte!$B$4:$S$42,2,0)</f>
        <v>SUR</v>
      </c>
      <c r="D41" s="4" t="str">
        <f>VLOOKUP($B41,Reporte!$B$4:$S$42,3,0)</f>
        <v>TUXTEPEC</v>
      </c>
      <c r="E41" s="4" t="str">
        <f>VLOOKUP(B41,Reporte!$B$4:$E$42,4,0)</f>
        <v>LUIS GONZALO GONZALEZ KUSTER</v>
      </c>
      <c r="F41" s="2" t="s">
        <v>96</v>
      </c>
      <c r="G41" s="4" t="str">
        <f>VLOOKUP($H41,Datos!$A:$B,2,0)</f>
        <v>PROGRAMA DE PRODUCTIVIDAD Y COMPETITIVIDAD AGROALIMENTARIA</v>
      </c>
      <c r="H41" s="4" t="str">
        <f>VLOOKUP($B41,Reporte!$B$4:$S$42,5,0)</f>
        <v>DESARROLLO PRODUCTIVO SUR SURESTE Y ZONAS ECONÓMICAS ESPECIALES</v>
      </c>
      <c r="I41" s="21">
        <f>VLOOKUP($B41,Reporte!$B$4:$S$42,7,0)</f>
        <v>400000</v>
      </c>
      <c r="J41" s="3">
        <v>42818</v>
      </c>
      <c r="K41" s="4" t="str">
        <f>VLOOKUP(L41,Datos!$E$2:$F$69,2,0)</f>
        <v>OTROS</v>
      </c>
      <c r="L41" s="32" t="s">
        <v>184</v>
      </c>
      <c r="M41" s="32" t="s">
        <v>439</v>
      </c>
      <c r="N41" s="9">
        <f t="shared" si="0"/>
        <v>1</v>
      </c>
      <c r="O41" s="5" t="s">
        <v>153</v>
      </c>
      <c r="P41" s="2" t="s">
        <v>159</v>
      </c>
      <c r="Q41" s="3">
        <v>43279</v>
      </c>
      <c r="R41" s="44" t="str">
        <f>VLOOKUP($B41,Reporte!$B$4:$T$42,19,0)</f>
        <v>JOSE ISABEL CLAUDIO MONTES</v>
      </c>
      <c r="S41" s="96"/>
    </row>
    <row r="42" spans="1:19" ht="67.5" x14ac:dyDescent="0.25">
      <c r="A42" s="22">
        <f>VLOOKUP(B42,Reporte!$B$4:$U$42,20,0)</f>
        <v>7</v>
      </c>
      <c r="B42" s="2" t="s">
        <v>273</v>
      </c>
      <c r="C42" s="4" t="str">
        <f>VLOOKUP($B42,Reporte!$B$4:$S$42,2,0)</f>
        <v>SUR</v>
      </c>
      <c r="D42" s="4" t="str">
        <f>VLOOKUP($B42,Reporte!$B$4:$S$42,3,0)</f>
        <v>TUXTEPEC</v>
      </c>
      <c r="E42" s="4" t="str">
        <f>VLOOKUP(B42,Reporte!$B$4:$E$42,4,0)</f>
        <v>LUIS GONZALO GONZALEZ KUSTER</v>
      </c>
      <c r="F42" s="2" t="s">
        <v>96</v>
      </c>
      <c r="G42" s="4" t="str">
        <f>VLOOKUP($H42,Datos!$A:$B,2,0)</f>
        <v>PROGRAMA DE PRODUCTIVIDAD Y COMPETITIVIDAD AGROALIMENTARIA</v>
      </c>
      <c r="H42" s="4" t="str">
        <f>VLOOKUP($B42,Reporte!$B$4:$S$42,5,0)</f>
        <v>DESARROLLO PRODUCTIVO SUR SURESTE Y ZONAS ECONÓMICAS ESPECIALES</v>
      </c>
      <c r="I42" s="21">
        <f>VLOOKUP($B42,Reporte!$B$4:$S$42,7,0)</f>
        <v>400000</v>
      </c>
      <c r="J42" s="3">
        <v>42818</v>
      </c>
      <c r="K42" s="4" t="str">
        <f>VLOOKUP(L42,Datos!$E$2:$F$69,2,0)</f>
        <v>OTROS</v>
      </c>
      <c r="L42" s="32" t="s">
        <v>184</v>
      </c>
      <c r="M42" s="32" t="s">
        <v>440</v>
      </c>
      <c r="N42" s="9">
        <f t="shared" si="0"/>
        <v>1</v>
      </c>
      <c r="O42" s="5" t="s">
        <v>153</v>
      </c>
      <c r="P42" s="2" t="s">
        <v>159</v>
      </c>
      <c r="Q42" s="3">
        <v>43279</v>
      </c>
      <c r="R42" s="44" t="str">
        <f>VLOOKUP($B42,Reporte!$B$4:$T$42,19,0)</f>
        <v>JOSE ISABEL CLAUDIO MONTES</v>
      </c>
      <c r="S42" s="46"/>
    </row>
    <row r="43" spans="1:19" ht="78.75" x14ac:dyDescent="0.25">
      <c r="A43" s="22">
        <f>VLOOKUP(B43,Reporte!$B$4:$U$42,20,0)</f>
        <v>7</v>
      </c>
      <c r="B43" s="2" t="s">
        <v>273</v>
      </c>
      <c r="C43" s="4" t="str">
        <f>VLOOKUP($B43,Reporte!$B$4:$S$42,2,0)</f>
        <v>SUR</v>
      </c>
      <c r="D43" s="4" t="str">
        <f>VLOOKUP($B43,Reporte!$B$4:$S$42,3,0)</f>
        <v>TUXTEPEC</v>
      </c>
      <c r="E43" s="4" t="str">
        <f>VLOOKUP(B43,Reporte!$B$4:$E$42,4,0)</f>
        <v>LUIS GONZALO GONZALEZ KUSTER</v>
      </c>
      <c r="F43" s="2" t="s">
        <v>96</v>
      </c>
      <c r="G43" s="4" t="str">
        <f>VLOOKUP($H43,Datos!$A:$B,2,0)</f>
        <v>PROGRAMA DE PRODUCTIVIDAD Y COMPETITIVIDAD AGROALIMENTARIA</v>
      </c>
      <c r="H43" s="4" t="str">
        <f>VLOOKUP($B43,Reporte!$B$4:$S$42,5,0)</f>
        <v>DESARROLLO PRODUCTIVO SUR SURESTE Y ZONAS ECONÓMICAS ESPECIALES</v>
      </c>
      <c r="I43" s="21">
        <f>VLOOKUP($B43,Reporte!$B$4:$S$42,7,0)</f>
        <v>400000</v>
      </c>
      <c r="J43" s="3">
        <v>42818</v>
      </c>
      <c r="K43" s="4" t="str">
        <f>VLOOKUP(L43,Datos!$E$2:$F$69,2,0)</f>
        <v>OTROS</v>
      </c>
      <c r="L43" s="32" t="s">
        <v>184</v>
      </c>
      <c r="M43" s="32" t="s">
        <v>441</v>
      </c>
      <c r="N43" s="9">
        <f t="shared" si="0"/>
        <v>1</v>
      </c>
      <c r="O43" s="5" t="s">
        <v>153</v>
      </c>
      <c r="P43" s="2" t="s">
        <v>159</v>
      </c>
      <c r="Q43" s="3">
        <v>43279</v>
      </c>
      <c r="R43" s="44" t="str">
        <f>VLOOKUP($B43,Reporte!$B$4:$T$42,19,0)</f>
        <v>JOSE ISABEL CLAUDIO MONTES</v>
      </c>
      <c r="S43" s="46"/>
    </row>
    <row r="44" spans="1:19" ht="123.75" x14ac:dyDescent="0.25">
      <c r="A44" s="22">
        <f>VLOOKUP(B44,Reporte!$B$4:$U$42,20,0)</f>
        <v>7</v>
      </c>
      <c r="B44" s="2" t="s">
        <v>273</v>
      </c>
      <c r="C44" s="4" t="str">
        <f>VLOOKUP($B44,Reporte!$B$4:$S$42,2,0)</f>
        <v>SUR</v>
      </c>
      <c r="D44" s="4" t="str">
        <f>VLOOKUP($B44,Reporte!$B$4:$S$42,3,0)</f>
        <v>TUXTEPEC</v>
      </c>
      <c r="E44" s="4" t="str">
        <f>VLOOKUP(B44,Reporte!$B$4:$E$42,4,0)</f>
        <v>LUIS GONZALO GONZALEZ KUSTER</v>
      </c>
      <c r="F44" s="2" t="s">
        <v>96</v>
      </c>
      <c r="G44" s="4" t="str">
        <f>VLOOKUP($H44,Datos!$A:$B,2,0)</f>
        <v>PROGRAMA DE PRODUCTIVIDAD Y COMPETITIVIDAD AGROALIMENTARIA</v>
      </c>
      <c r="H44" s="4" t="str">
        <f>VLOOKUP($B44,Reporte!$B$4:$S$42,5,0)</f>
        <v>DESARROLLO PRODUCTIVO SUR SURESTE Y ZONAS ECONÓMICAS ESPECIALES</v>
      </c>
      <c r="I44" s="21">
        <f>VLOOKUP($B44,Reporte!$B$4:$S$42,7,0)</f>
        <v>400000</v>
      </c>
      <c r="J44" s="3">
        <v>42818</v>
      </c>
      <c r="K44" s="4" t="str">
        <f>VLOOKUP(L44,Datos!$E$2:$F$69,2,0)</f>
        <v>OTROS</v>
      </c>
      <c r="L44" s="32" t="s">
        <v>184</v>
      </c>
      <c r="M44" s="32" t="s">
        <v>481</v>
      </c>
      <c r="N44" s="9">
        <f t="shared" si="0"/>
        <v>1</v>
      </c>
      <c r="O44" s="5" t="s">
        <v>153</v>
      </c>
      <c r="P44" s="2" t="s">
        <v>159</v>
      </c>
      <c r="Q44" s="3">
        <v>43279</v>
      </c>
      <c r="R44" s="44" t="str">
        <f>VLOOKUP($B44,Reporte!$B$4:$T$42,19,0)</f>
        <v>JOSE ISABEL CLAUDIO MONTES</v>
      </c>
      <c r="S44" s="46"/>
    </row>
    <row r="45" spans="1:19" ht="123.75" x14ac:dyDescent="0.25">
      <c r="A45" s="22">
        <f>VLOOKUP(B45,Reporte!$B$4:$U$42,20,0)</f>
        <v>8</v>
      </c>
      <c r="B45" s="2" t="s">
        <v>274</v>
      </c>
      <c r="C45" s="4" t="str">
        <f>VLOOKUP($B45,Reporte!$B$4:$S$42,2,0)</f>
        <v>SURESTE</v>
      </c>
      <c r="D45" s="4" t="str">
        <f>VLOOKUP($B45,Reporte!$B$4:$S$42,3,0)</f>
        <v>COMITAN</v>
      </c>
      <c r="E45" s="4" t="str">
        <f>VLOOKUP(B45,Reporte!$B$4:$E$42,4,0)</f>
        <v>JUAN CARLOS NUÑO GODINEZ</v>
      </c>
      <c r="F45" s="2" t="s">
        <v>115</v>
      </c>
      <c r="G45" s="4" t="str">
        <f>VLOOKUP($H45,Datos!$A:$B,2,0)</f>
        <v>PROGRAMA DE PRODUCTIVIDAD Y COMPETITIVIDAD AGROALIMENTARIA</v>
      </c>
      <c r="H45" s="4" t="str">
        <f>VLOOKUP($B45,Reporte!$B$4:$S$42,5,0)</f>
        <v>DESARROLLO PRODUCTIVO SUR SURESTE Y ZONAS ECONÓMICAS ESPECIALES</v>
      </c>
      <c r="I45" s="21">
        <f>VLOOKUP($B45,Reporte!$B$4:$S$42,7,0)</f>
        <v>386100</v>
      </c>
      <c r="J45" s="3">
        <v>42830</v>
      </c>
      <c r="K45" s="4" t="str">
        <f>VLOOKUP(L45,Datos!$E$2:$F$69,2,0)</f>
        <v>AUTORIZACIÓN</v>
      </c>
      <c r="L45" s="32" t="s">
        <v>245</v>
      </c>
      <c r="M45" s="32" t="s">
        <v>426</v>
      </c>
      <c r="N45" s="9">
        <f t="shared" si="0"/>
        <v>1</v>
      </c>
      <c r="O45" s="5" t="s">
        <v>153</v>
      </c>
      <c r="P45" s="2" t="s">
        <v>138</v>
      </c>
      <c r="Q45" s="3">
        <v>43301</v>
      </c>
      <c r="R45" s="44" t="str">
        <f>VLOOKUP($B45,Reporte!$B$4:$T$42,19,0)</f>
        <v>RUBEN GOMEZ HERNANDEZ</v>
      </c>
      <c r="S45" s="47"/>
    </row>
    <row r="46" spans="1:19" ht="90" x14ac:dyDescent="0.25">
      <c r="A46" s="22">
        <f>VLOOKUP(B46,Reporte!$B$4:$U$42,20,0)</f>
        <v>8</v>
      </c>
      <c r="B46" s="2" t="s">
        <v>274</v>
      </c>
      <c r="C46" s="4" t="str">
        <f>VLOOKUP($B46,Reporte!$B$4:$S$42,2,0)</f>
        <v>SURESTE</v>
      </c>
      <c r="D46" s="4" t="str">
        <f>VLOOKUP($B46,Reporte!$B$4:$S$42,3,0)</f>
        <v>COMITAN</v>
      </c>
      <c r="E46" s="4" t="str">
        <f>VLOOKUP(B46,Reporte!$B$4:$E$42,4,0)</f>
        <v>JUAN CARLOS NUÑO GODINEZ</v>
      </c>
      <c r="F46" s="2" t="s">
        <v>115</v>
      </c>
      <c r="G46" s="4" t="str">
        <f>VLOOKUP($H46,Datos!$A:$B,2,0)</f>
        <v>PROGRAMA DE PRODUCTIVIDAD Y COMPETITIVIDAD AGROALIMENTARIA</v>
      </c>
      <c r="H46" s="4" t="str">
        <f>VLOOKUP($B46,Reporte!$B$4:$S$42,5,0)</f>
        <v>DESARROLLO PRODUCTIVO SUR SURESTE Y ZONAS ECONÓMICAS ESPECIALES</v>
      </c>
      <c r="I46" s="21">
        <f>VLOOKUP($B46,Reporte!$B$4:$S$42,7,0)</f>
        <v>386100</v>
      </c>
      <c r="J46" s="3">
        <v>42830</v>
      </c>
      <c r="K46" s="4" t="str">
        <f>VLOOKUP(L46,Datos!$E$2:$F$69,2,0)</f>
        <v>COMPROBACIÓN</v>
      </c>
      <c r="L46" s="32" t="s">
        <v>259</v>
      </c>
      <c r="M46" s="32" t="s">
        <v>349</v>
      </c>
      <c r="N46" s="9">
        <f t="shared" si="0"/>
        <v>1</v>
      </c>
      <c r="O46" s="5" t="s">
        <v>153</v>
      </c>
      <c r="P46" s="2" t="s">
        <v>159</v>
      </c>
      <c r="Q46" s="3">
        <v>43301</v>
      </c>
      <c r="R46" s="44" t="str">
        <f>VLOOKUP($B46,Reporte!$B$4:$T$42,19,0)</f>
        <v>RUBEN GOMEZ HERNANDEZ</v>
      </c>
      <c r="S46" s="47"/>
    </row>
    <row r="47" spans="1:19" ht="67.5" x14ac:dyDescent="0.25">
      <c r="A47" s="22">
        <f>VLOOKUP(B47,Reporte!$B$4:$U$42,20,0)</f>
        <v>8</v>
      </c>
      <c r="B47" s="2" t="s">
        <v>274</v>
      </c>
      <c r="C47" s="4" t="str">
        <f>VLOOKUP($B47,Reporte!$B$4:$S$42,2,0)</f>
        <v>SURESTE</v>
      </c>
      <c r="D47" s="4" t="str">
        <f>VLOOKUP($B47,Reporte!$B$4:$S$42,3,0)</f>
        <v>COMITAN</v>
      </c>
      <c r="E47" s="4" t="str">
        <f>VLOOKUP(B47,Reporte!$B$4:$E$42,4,0)</f>
        <v>JUAN CARLOS NUÑO GODINEZ</v>
      </c>
      <c r="F47" s="2" t="s">
        <v>115</v>
      </c>
      <c r="G47" s="4" t="str">
        <f>VLOOKUP($H47,Datos!$A:$B,2,0)</f>
        <v>PROGRAMA DE PRODUCTIVIDAD Y COMPETITIVIDAD AGROALIMENTARIA</v>
      </c>
      <c r="H47" s="4" t="str">
        <f>VLOOKUP($B47,Reporte!$B$4:$S$42,5,0)</f>
        <v>DESARROLLO PRODUCTIVO SUR SURESTE Y ZONAS ECONÓMICAS ESPECIALES</v>
      </c>
      <c r="I47" s="21">
        <f>VLOOKUP($B47,Reporte!$B$4:$S$42,7,0)</f>
        <v>386100</v>
      </c>
      <c r="J47" s="3">
        <v>42830</v>
      </c>
      <c r="K47" s="4" t="str">
        <f>VLOOKUP(L47,Datos!$E$2:$F$69,2,0)</f>
        <v>COMPROBACIÓN</v>
      </c>
      <c r="L47" s="32" t="s">
        <v>264</v>
      </c>
      <c r="M47" s="32" t="s">
        <v>387</v>
      </c>
      <c r="N47" s="9">
        <f t="shared" si="0"/>
        <v>1</v>
      </c>
      <c r="O47" s="5" t="s">
        <v>153</v>
      </c>
      <c r="P47" s="2" t="s">
        <v>159</v>
      </c>
      <c r="Q47" s="3">
        <v>43301</v>
      </c>
      <c r="R47" s="44" t="str">
        <f>VLOOKUP($B47,Reporte!$B$4:$T$42,19,0)</f>
        <v>RUBEN GOMEZ HERNANDEZ</v>
      </c>
      <c r="S47" s="46"/>
    </row>
    <row r="48" spans="1:19" ht="123.75" x14ac:dyDescent="0.25">
      <c r="A48" s="22">
        <f>VLOOKUP(B48,Reporte!$B$4:$U$42,20,0)</f>
        <v>8</v>
      </c>
      <c r="B48" s="2" t="s">
        <v>274</v>
      </c>
      <c r="C48" s="4" t="str">
        <f>VLOOKUP($B48,Reporte!$B$4:$S$42,2,0)</f>
        <v>SURESTE</v>
      </c>
      <c r="D48" s="4" t="str">
        <f>VLOOKUP($B48,Reporte!$B$4:$S$42,3,0)</f>
        <v>COMITAN</v>
      </c>
      <c r="E48" s="4" t="str">
        <f>VLOOKUP(B48,Reporte!$B$4:$E$42,4,0)</f>
        <v>JUAN CARLOS NUÑO GODINEZ</v>
      </c>
      <c r="F48" s="2" t="s">
        <v>115</v>
      </c>
      <c r="G48" s="4" t="str">
        <f>VLOOKUP($H48,Datos!$A:$B,2,0)</f>
        <v>PROGRAMA DE PRODUCTIVIDAD Y COMPETITIVIDAD AGROALIMENTARIA</v>
      </c>
      <c r="H48" s="4" t="str">
        <f>VLOOKUP($B48,Reporte!$B$4:$S$42,5,0)</f>
        <v>DESARROLLO PRODUCTIVO SUR SURESTE Y ZONAS ECONÓMICAS ESPECIALES</v>
      </c>
      <c r="I48" s="21">
        <f>VLOOKUP($B48,Reporte!$B$4:$S$42,7,0)</f>
        <v>386100</v>
      </c>
      <c r="J48" s="3">
        <v>42830</v>
      </c>
      <c r="K48" s="4" t="str">
        <f>VLOOKUP(L48,Datos!$E$2:$F$69,2,0)</f>
        <v>COMPROBACIÓN</v>
      </c>
      <c r="L48" s="32" t="s">
        <v>348</v>
      </c>
      <c r="M48" s="32" t="s">
        <v>387</v>
      </c>
      <c r="N48" s="9">
        <f t="shared" si="0"/>
        <v>1</v>
      </c>
      <c r="O48" s="5" t="s">
        <v>153</v>
      </c>
      <c r="P48" s="2" t="s">
        <v>159</v>
      </c>
      <c r="Q48" s="3">
        <v>43301</v>
      </c>
      <c r="R48" s="44" t="str">
        <f>VLOOKUP($B48,Reporte!$B$4:$T$42,19,0)</f>
        <v>RUBEN GOMEZ HERNANDEZ</v>
      </c>
      <c r="S48" s="46"/>
    </row>
    <row r="49" spans="1:19" ht="67.5" x14ac:dyDescent="0.25">
      <c r="A49" s="22">
        <f>VLOOKUP(B49,Reporte!$B$4:$U$42,20,0)</f>
        <v>8</v>
      </c>
      <c r="B49" s="2" t="s">
        <v>274</v>
      </c>
      <c r="C49" s="4" t="str">
        <f>VLOOKUP($B49,Reporte!$B$4:$S$42,2,0)</f>
        <v>SURESTE</v>
      </c>
      <c r="D49" s="4" t="str">
        <f>VLOOKUP($B49,Reporte!$B$4:$S$42,3,0)</f>
        <v>COMITAN</v>
      </c>
      <c r="E49" s="4" t="str">
        <f>VLOOKUP(B49,Reporte!$B$4:$E$42,4,0)</f>
        <v>JUAN CARLOS NUÑO GODINEZ</v>
      </c>
      <c r="F49" s="2" t="s">
        <v>115</v>
      </c>
      <c r="G49" s="4" t="str">
        <f>VLOOKUP($H49,Datos!$A:$B,2,0)</f>
        <v>PROGRAMA DE PRODUCTIVIDAD Y COMPETITIVIDAD AGROALIMENTARIA</v>
      </c>
      <c r="H49" s="4" t="str">
        <f>VLOOKUP($B49,Reporte!$B$4:$S$42,5,0)</f>
        <v>DESARROLLO PRODUCTIVO SUR SURESTE Y ZONAS ECONÓMICAS ESPECIALES</v>
      </c>
      <c r="I49" s="21">
        <f>VLOOKUP($B49,Reporte!$B$4:$S$42,7,0)</f>
        <v>386100</v>
      </c>
      <c r="J49" s="3">
        <v>42830</v>
      </c>
      <c r="K49" s="4" t="str">
        <f>VLOOKUP(L49,Datos!$E$2:$F$69,2,0)</f>
        <v>OTROS</v>
      </c>
      <c r="L49" s="32" t="s">
        <v>184</v>
      </c>
      <c r="M49" s="32" t="s">
        <v>388</v>
      </c>
      <c r="N49" s="9">
        <f t="shared" si="0"/>
        <v>1</v>
      </c>
      <c r="O49" s="5" t="s">
        <v>153</v>
      </c>
      <c r="P49" s="2" t="s">
        <v>138</v>
      </c>
      <c r="Q49" s="3">
        <v>43301</v>
      </c>
      <c r="R49" s="44" t="str">
        <f>VLOOKUP($B49,Reporte!$B$4:$T$42,19,0)</f>
        <v>RUBEN GOMEZ HERNANDEZ</v>
      </c>
      <c r="S49" s="47"/>
    </row>
    <row r="50" spans="1:19" ht="123.75" x14ac:dyDescent="0.25">
      <c r="A50" s="22">
        <f>VLOOKUP(B50,Reporte!$B$4:$U$42,20,0)</f>
        <v>9</v>
      </c>
      <c r="B50" s="2" t="s">
        <v>275</v>
      </c>
      <c r="C50" s="4" t="str">
        <f>VLOOKUP($B50,Reporte!$B$4:$S$42,2,0)</f>
        <v>SUR</v>
      </c>
      <c r="D50" s="4" t="str">
        <f>VLOOKUP($B50,Reporte!$B$4:$S$42,3,0)</f>
        <v>MARTINEZ DE LA TORRE</v>
      </c>
      <c r="E50" s="4" t="str">
        <f>VLOOKUP(B50,Reporte!$B$4:$E$42,4,0)</f>
        <v>JOSE LUIS SANCHEZ CORONA</v>
      </c>
      <c r="F50" s="2" t="s">
        <v>96</v>
      </c>
      <c r="G50" s="4" t="str">
        <f>VLOOKUP($H50,Datos!$A:$B,2,0)</f>
        <v>PROGRAMA DE PRODUCTIVIDAD Y COMPETITIVIDAD AGROALIMENTARIA</v>
      </c>
      <c r="H50" s="4" t="str">
        <f>VLOOKUP($B50,Reporte!$B$4:$S$42,5,0)</f>
        <v>DESARROLLO PRODUCTIVO SUR SURESTE Y ZONAS ECONÓMICAS ESPECIALES</v>
      </c>
      <c r="I50" s="21">
        <f>VLOOKUP($B50,Reporte!$B$4:$S$42,7,0)</f>
        <v>399501.5</v>
      </c>
      <c r="J50" s="3">
        <v>42853</v>
      </c>
      <c r="K50" s="4" t="str">
        <f>VLOOKUP(L50,Datos!$E$2:$F$69,2,0)</f>
        <v>AUTORIZACIÓN</v>
      </c>
      <c r="L50" s="32" t="s">
        <v>245</v>
      </c>
      <c r="M50" s="32" t="s">
        <v>426</v>
      </c>
      <c r="N50" s="9">
        <f t="shared" si="0"/>
        <v>1</v>
      </c>
      <c r="O50" s="5" t="s">
        <v>153</v>
      </c>
      <c r="P50" s="2" t="s">
        <v>138</v>
      </c>
      <c r="Q50" s="3">
        <v>43269</v>
      </c>
      <c r="R50" s="44" t="str">
        <f>VLOOKUP($B50,Reporte!$B$4:$T$42,19,0)</f>
        <v>RIGOBERTO IDUVIEL TORIZ ARELLANO</v>
      </c>
      <c r="S50" s="47"/>
    </row>
    <row r="51" spans="1:19" ht="67.5" x14ac:dyDescent="0.25">
      <c r="A51" s="22">
        <f>VLOOKUP(B51,Reporte!$B$4:$U$42,20,0)</f>
        <v>9</v>
      </c>
      <c r="B51" s="2" t="s">
        <v>275</v>
      </c>
      <c r="C51" s="4" t="str">
        <f>VLOOKUP($B51,Reporte!$B$4:$S$42,2,0)</f>
        <v>SUR</v>
      </c>
      <c r="D51" s="4" t="str">
        <f>VLOOKUP($B51,Reporte!$B$4:$S$42,3,0)</f>
        <v>MARTINEZ DE LA TORRE</v>
      </c>
      <c r="E51" s="4" t="str">
        <f>VLOOKUP(B51,Reporte!$B$4:$E$42,4,0)</f>
        <v>JOSE LUIS SANCHEZ CORONA</v>
      </c>
      <c r="F51" s="2" t="s">
        <v>96</v>
      </c>
      <c r="G51" s="4" t="str">
        <f>VLOOKUP($H51,Datos!$A:$B,2,0)</f>
        <v>PROGRAMA DE PRODUCTIVIDAD Y COMPETITIVIDAD AGROALIMENTARIA</v>
      </c>
      <c r="H51" s="4" t="str">
        <f>VLOOKUP($B51,Reporte!$B$4:$S$42,5,0)</f>
        <v>DESARROLLO PRODUCTIVO SUR SURESTE Y ZONAS ECONÓMICAS ESPECIALES</v>
      </c>
      <c r="I51" s="21">
        <f>VLOOKUP($B51,Reporte!$B$4:$S$42,7,0)</f>
        <v>399501.5</v>
      </c>
      <c r="J51" s="3">
        <v>42853</v>
      </c>
      <c r="K51" s="4" t="str">
        <f>VLOOKUP(L51,Datos!$E$2:$F$69,2,0)</f>
        <v>COMPROBACIÓN</v>
      </c>
      <c r="L51" s="32" t="s">
        <v>260</v>
      </c>
      <c r="M51" s="32" t="s">
        <v>347</v>
      </c>
      <c r="N51" s="9">
        <f t="shared" si="0"/>
        <v>1</v>
      </c>
      <c r="O51" s="5" t="s">
        <v>153</v>
      </c>
      <c r="P51" s="2" t="s">
        <v>159</v>
      </c>
      <c r="Q51" s="3">
        <v>43269</v>
      </c>
      <c r="R51" s="44" t="str">
        <f>VLOOKUP($B51,Reporte!$B$4:$T$42,19,0)</f>
        <v>RIGOBERTO IDUVIEL TORIZ ARELLANO</v>
      </c>
      <c r="S51" s="46"/>
    </row>
    <row r="52" spans="1:19" ht="67.5" x14ac:dyDescent="0.25">
      <c r="A52" s="22">
        <f>VLOOKUP(B52,Reporte!$B$4:$U$42,20,0)</f>
        <v>9</v>
      </c>
      <c r="B52" s="2" t="s">
        <v>275</v>
      </c>
      <c r="C52" s="4" t="str">
        <f>VLOOKUP($B52,Reporte!$B$4:$S$42,2,0)</f>
        <v>SUR</v>
      </c>
      <c r="D52" s="4" t="str">
        <f>VLOOKUP($B52,Reporte!$B$4:$S$42,3,0)</f>
        <v>MARTINEZ DE LA TORRE</v>
      </c>
      <c r="E52" s="4" t="str">
        <f>VLOOKUP(B52,Reporte!$B$4:$E$42,4,0)</f>
        <v>JOSE LUIS SANCHEZ CORONA</v>
      </c>
      <c r="F52" s="2" t="s">
        <v>96</v>
      </c>
      <c r="G52" s="4" t="str">
        <f>VLOOKUP($H52,Datos!$A:$B,2,0)</f>
        <v>PROGRAMA DE PRODUCTIVIDAD Y COMPETITIVIDAD AGROALIMENTARIA</v>
      </c>
      <c r="H52" s="4" t="str">
        <f>VLOOKUP($B52,Reporte!$B$4:$S$42,5,0)</f>
        <v>DESARROLLO PRODUCTIVO SUR SURESTE Y ZONAS ECONÓMICAS ESPECIALES</v>
      </c>
      <c r="I52" s="21">
        <f>VLOOKUP($B52,Reporte!$B$4:$S$42,7,0)</f>
        <v>399501.5</v>
      </c>
      <c r="J52" s="3">
        <v>42853</v>
      </c>
      <c r="K52" s="4" t="str">
        <f>VLOOKUP(L52,Datos!$E$2:$F$69,2,0)</f>
        <v>COMPROBACIÓN</v>
      </c>
      <c r="L52" s="32" t="s">
        <v>264</v>
      </c>
      <c r="M52" s="32" t="s">
        <v>347</v>
      </c>
      <c r="N52" s="9">
        <f t="shared" si="0"/>
        <v>1</v>
      </c>
      <c r="O52" s="5" t="s">
        <v>153</v>
      </c>
      <c r="P52" s="2" t="s">
        <v>159</v>
      </c>
      <c r="Q52" s="3">
        <v>43269</v>
      </c>
      <c r="R52" s="44" t="str">
        <f>VLOOKUP($B52,Reporte!$B$4:$T$42,19,0)</f>
        <v>RIGOBERTO IDUVIEL TORIZ ARELLANO</v>
      </c>
      <c r="S52" s="46"/>
    </row>
    <row r="53" spans="1:19" ht="123.75" x14ac:dyDescent="0.25">
      <c r="A53" s="22">
        <f>VLOOKUP(B53,Reporte!$B$4:$U$42,20,0)</f>
        <v>9</v>
      </c>
      <c r="B53" s="2" t="s">
        <v>275</v>
      </c>
      <c r="C53" s="4" t="str">
        <f>VLOOKUP($B53,Reporte!$B$4:$S$42,2,0)</f>
        <v>SUR</v>
      </c>
      <c r="D53" s="4" t="str">
        <f>VLOOKUP($B53,Reporte!$B$4:$S$42,3,0)</f>
        <v>MARTINEZ DE LA TORRE</v>
      </c>
      <c r="E53" s="4" t="str">
        <f>VLOOKUP(B53,Reporte!$B$4:$E$42,4,0)</f>
        <v>JOSE LUIS SANCHEZ CORONA</v>
      </c>
      <c r="F53" s="2" t="s">
        <v>96</v>
      </c>
      <c r="G53" s="4" t="str">
        <f>VLOOKUP($H53,Datos!$A:$B,2,0)</f>
        <v>PROGRAMA DE PRODUCTIVIDAD Y COMPETITIVIDAD AGROALIMENTARIA</v>
      </c>
      <c r="H53" s="4" t="str">
        <f>VLOOKUP($B53,Reporte!$B$4:$S$42,5,0)</f>
        <v>DESARROLLO PRODUCTIVO SUR SURESTE Y ZONAS ECONÓMICAS ESPECIALES</v>
      </c>
      <c r="I53" s="21">
        <f>VLOOKUP($B53,Reporte!$B$4:$S$42,7,0)</f>
        <v>399501.5</v>
      </c>
      <c r="J53" s="3">
        <v>42853</v>
      </c>
      <c r="K53" s="4" t="str">
        <f>VLOOKUP(L53,Datos!$E$2:$F$69,2,0)</f>
        <v>COMPROBACIÓN</v>
      </c>
      <c r="L53" s="32" t="s">
        <v>348</v>
      </c>
      <c r="M53" s="32" t="s">
        <v>347</v>
      </c>
      <c r="N53" s="9">
        <f t="shared" si="0"/>
        <v>1</v>
      </c>
      <c r="O53" s="5" t="s">
        <v>153</v>
      </c>
      <c r="P53" s="2" t="s">
        <v>159</v>
      </c>
      <c r="Q53" s="3">
        <v>43269</v>
      </c>
      <c r="R53" s="44" t="str">
        <f>VLOOKUP($B53,Reporte!$B$4:$T$42,19,0)</f>
        <v>RIGOBERTO IDUVIEL TORIZ ARELLANO</v>
      </c>
      <c r="S53" s="46"/>
    </row>
    <row r="54" spans="1:19" ht="90" x14ac:dyDescent="0.25">
      <c r="A54" s="22">
        <f>VLOOKUP(B54,Reporte!$B$4:$U$42,20,0)</f>
        <v>9</v>
      </c>
      <c r="B54" s="2" t="s">
        <v>275</v>
      </c>
      <c r="C54" s="4" t="str">
        <f>VLOOKUP($B54,Reporte!$B$4:$S$42,2,0)</f>
        <v>SUR</v>
      </c>
      <c r="D54" s="4" t="str">
        <f>VLOOKUP($B54,Reporte!$B$4:$S$42,3,0)</f>
        <v>MARTINEZ DE LA TORRE</v>
      </c>
      <c r="E54" s="4" t="str">
        <f>VLOOKUP(B54,Reporte!$B$4:$E$42,4,0)</f>
        <v>JOSE LUIS SANCHEZ CORONA</v>
      </c>
      <c r="F54" s="2" t="s">
        <v>96</v>
      </c>
      <c r="G54" s="4" t="str">
        <f>VLOOKUP($H54,Datos!$A:$B,2,0)</f>
        <v>PROGRAMA DE PRODUCTIVIDAD Y COMPETITIVIDAD AGROALIMENTARIA</v>
      </c>
      <c r="H54" s="4" t="str">
        <f>VLOOKUP($B54,Reporte!$B$4:$S$42,5,0)</f>
        <v>DESARROLLO PRODUCTIVO SUR SURESTE Y ZONAS ECONÓMICAS ESPECIALES</v>
      </c>
      <c r="I54" s="21">
        <f>VLOOKUP($B54,Reporte!$B$4:$S$42,7,0)</f>
        <v>399501.5</v>
      </c>
      <c r="J54" s="3">
        <v>42853</v>
      </c>
      <c r="K54" s="4" t="str">
        <f>VLOOKUP(L54,Datos!$E$2:$F$69,2,0)</f>
        <v>COMPROBACIÓN</v>
      </c>
      <c r="L54" s="32" t="s">
        <v>259</v>
      </c>
      <c r="M54" s="32" t="s">
        <v>349</v>
      </c>
      <c r="N54" s="9">
        <f t="shared" si="0"/>
        <v>1</v>
      </c>
      <c r="O54" s="5" t="s">
        <v>153</v>
      </c>
      <c r="P54" s="2" t="s">
        <v>159</v>
      </c>
      <c r="Q54" s="3">
        <v>43269</v>
      </c>
      <c r="R54" s="44" t="str">
        <f>VLOOKUP($B54,Reporte!$B$4:$T$42,19,0)</f>
        <v>RIGOBERTO IDUVIEL TORIZ ARELLANO</v>
      </c>
      <c r="S54" s="47"/>
    </row>
    <row r="55" spans="1:19" ht="90" x14ac:dyDescent="0.25">
      <c r="A55" s="22">
        <f>VLOOKUP(B55,Reporte!$B$4:$U$42,20,0)</f>
        <v>9</v>
      </c>
      <c r="B55" s="2" t="s">
        <v>275</v>
      </c>
      <c r="C55" s="4" t="str">
        <f>VLOOKUP($B55,Reporte!$B$4:$S$42,2,0)</f>
        <v>SUR</v>
      </c>
      <c r="D55" s="4" t="str">
        <f>VLOOKUP($B55,Reporte!$B$4:$S$42,3,0)</f>
        <v>MARTINEZ DE LA TORRE</v>
      </c>
      <c r="E55" s="4" t="str">
        <f>VLOOKUP(B55,Reporte!$B$4:$E$42,4,0)</f>
        <v>JOSE LUIS SANCHEZ CORONA</v>
      </c>
      <c r="F55" s="2" t="s">
        <v>96</v>
      </c>
      <c r="G55" s="4" t="str">
        <f>VLOOKUP($H55,Datos!$A:$B,2,0)</f>
        <v>PROGRAMA DE PRODUCTIVIDAD Y COMPETITIVIDAD AGROALIMENTARIA</v>
      </c>
      <c r="H55" s="4" t="str">
        <f>VLOOKUP($B55,Reporte!$B$4:$S$42,5,0)</f>
        <v>DESARROLLO PRODUCTIVO SUR SURESTE Y ZONAS ECONÓMICAS ESPECIALES</v>
      </c>
      <c r="I55" s="21">
        <f>VLOOKUP($B55,Reporte!$B$4:$S$42,7,0)</f>
        <v>399501.5</v>
      </c>
      <c r="J55" s="3">
        <v>42853</v>
      </c>
      <c r="K55" s="4" t="str">
        <f>VLOOKUP(L55,Datos!$E$2:$F$69,2,0)</f>
        <v>COMPROBACIÓN</v>
      </c>
      <c r="L55" s="32" t="s">
        <v>258</v>
      </c>
      <c r="M55" s="32" t="s">
        <v>350</v>
      </c>
      <c r="N55" s="9">
        <f t="shared" si="0"/>
        <v>1</v>
      </c>
      <c r="O55" s="5" t="s">
        <v>153</v>
      </c>
      <c r="P55" s="2" t="s">
        <v>159</v>
      </c>
      <c r="Q55" s="3">
        <v>43269</v>
      </c>
      <c r="R55" s="44" t="str">
        <f>VLOOKUP($B55,Reporte!$B$4:$T$42,19,0)</f>
        <v>RIGOBERTO IDUVIEL TORIZ ARELLANO</v>
      </c>
      <c r="S55" s="47"/>
    </row>
    <row r="56" spans="1:19" ht="67.5" x14ac:dyDescent="0.25">
      <c r="A56" s="22">
        <f>VLOOKUP(B56,Reporte!$B$4:$U$42,20,0)</f>
        <v>9</v>
      </c>
      <c r="B56" s="2" t="s">
        <v>275</v>
      </c>
      <c r="C56" s="4" t="str">
        <f>VLOOKUP($B56,Reporte!$B$4:$S$42,2,0)</f>
        <v>SUR</v>
      </c>
      <c r="D56" s="4" t="str">
        <f>VLOOKUP($B56,Reporte!$B$4:$S$42,3,0)</f>
        <v>MARTINEZ DE LA TORRE</v>
      </c>
      <c r="E56" s="4" t="str">
        <f>VLOOKUP(B56,Reporte!$B$4:$E$42,4,0)</f>
        <v>JOSE LUIS SANCHEZ CORONA</v>
      </c>
      <c r="F56" s="2" t="s">
        <v>96</v>
      </c>
      <c r="G56" s="4" t="str">
        <f>VLOOKUP($H56,Datos!$A:$B,2,0)</f>
        <v>PROGRAMA DE PRODUCTIVIDAD Y COMPETITIVIDAD AGROALIMENTARIA</v>
      </c>
      <c r="H56" s="4" t="str">
        <f>VLOOKUP($B56,Reporte!$B$4:$S$42,5,0)</f>
        <v>DESARROLLO PRODUCTIVO SUR SURESTE Y ZONAS ECONÓMICAS ESPECIALES</v>
      </c>
      <c r="I56" s="21">
        <f>VLOOKUP($B56,Reporte!$B$4:$S$42,7,0)</f>
        <v>399501.5</v>
      </c>
      <c r="J56" s="3">
        <v>42853</v>
      </c>
      <c r="K56" s="4" t="str">
        <f>VLOOKUP(L56,Datos!$E$2:$F$69,2,0)</f>
        <v>SOLICITUD</v>
      </c>
      <c r="L56" s="32" t="s">
        <v>232</v>
      </c>
      <c r="M56" s="32" t="s">
        <v>351</v>
      </c>
      <c r="N56" s="9">
        <f t="shared" si="0"/>
        <v>1</v>
      </c>
      <c r="O56" s="5" t="s">
        <v>153</v>
      </c>
      <c r="P56" s="2" t="s">
        <v>159</v>
      </c>
      <c r="Q56" s="3">
        <v>43269</v>
      </c>
      <c r="R56" s="44" t="str">
        <f>VLOOKUP($B56,Reporte!$B$4:$T$42,19,0)</f>
        <v>RIGOBERTO IDUVIEL TORIZ ARELLANO</v>
      </c>
      <c r="S56" s="46"/>
    </row>
    <row r="57" spans="1:19" ht="135" x14ac:dyDescent="0.25">
      <c r="A57" s="22">
        <f>VLOOKUP(B57,Reporte!$B$4:$U$42,20,0)</f>
        <v>9</v>
      </c>
      <c r="B57" s="2" t="s">
        <v>275</v>
      </c>
      <c r="C57" s="4" t="str">
        <f>VLOOKUP($B57,Reporte!$B$4:$S$42,2,0)</f>
        <v>SUR</v>
      </c>
      <c r="D57" s="4" t="str">
        <f>VLOOKUP($B57,Reporte!$B$4:$S$42,3,0)</f>
        <v>MARTINEZ DE LA TORRE</v>
      </c>
      <c r="E57" s="4" t="str">
        <f>VLOOKUP(B57,Reporte!$B$4:$E$42,4,0)</f>
        <v>JOSE LUIS SANCHEZ CORONA</v>
      </c>
      <c r="F57" s="2" t="s">
        <v>96</v>
      </c>
      <c r="G57" s="4" t="str">
        <f>VLOOKUP($H57,Datos!$A:$B,2,0)</f>
        <v>PROGRAMA DE PRODUCTIVIDAD Y COMPETITIVIDAD AGROALIMENTARIA</v>
      </c>
      <c r="H57" s="4" t="str">
        <f>VLOOKUP($B57,Reporte!$B$4:$S$42,5,0)</f>
        <v>DESARROLLO PRODUCTIVO SUR SURESTE Y ZONAS ECONÓMICAS ESPECIALES</v>
      </c>
      <c r="I57" s="21">
        <f>VLOOKUP($B57,Reporte!$B$4:$S$42,7,0)</f>
        <v>399501.5</v>
      </c>
      <c r="J57" s="3">
        <v>42853</v>
      </c>
      <c r="K57" s="4" t="str">
        <f>VLOOKUP(L57,Datos!$E$2:$F$69,2,0)</f>
        <v>COMPROBACIÓN</v>
      </c>
      <c r="L57" s="32" t="s">
        <v>258</v>
      </c>
      <c r="M57" s="32" t="s">
        <v>364</v>
      </c>
      <c r="N57" s="9">
        <f t="shared" si="0"/>
        <v>1</v>
      </c>
      <c r="O57" s="5" t="s">
        <v>153</v>
      </c>
      <c r="P57" s="2" t="s">
        <v>159</v>
      </c>
      <c r="Q57" s="3">
        <v>43269</v>
      </c>
      <c r="R57" s="44" t="str">
        <f>VLOOKUP($B57,Reporte!$B$4:$T$42,19,0)</f>
        <v>RIGOBERTO IDUVIEL TORIZ ARELLANO</v>
      </c>
      <c r="S57" s="47"/>
    </row>
    <row r="58" spans="1:19" ht="67.5" x14ac:dyDescent="0.25">
      <c r="A58" s="22">
        <f>VLOOKUP(B58,Reporte!$B$4:$U$42,20,0)</f>
        <v>9</v>
      </c>
      <c r="B58" s="2" t="s">
        <v>275</v>
      </c>
      <c r="C58" s="4" t="str">
        <f>VLOOKUP($B58,Reporte!$B$4:$S$42,2,0)</f>
        <v>SUR</v>
      </c>
      <c r="D58" s="4" t="str">
        <f>VLOOKUP($B58,Reporte!$B$4:$S$42,3,0)</f>
        <v>MARTINEZ DE LA TORRE</v>
      </c>
      <c r="E58" s="4" t="str">
        <f>VLOOKUP(B58,Reporte!$B$4:$E$42,4,0)</f>
        <v>JOSE LUIS SANCHEZ CORONA</v>
      </c>
      <c r="F58" s="2" t="s">
        <v>96</v>
      </c>
      <c r="G58" s="4" t="str">
        <f>VLOOKUP($H58,Datos!$A:$B,2,0)</f>
        <v>PROGRAMA DE PRODUCTIVIDAD Y COMPETITIVIDAD AGROALIMENTARIA</v>
      </c>
      <c r="H58" s="4" t="str">
        <f>VLOOKUP($B58,Reporte!$B$4:$S$42,5,0)</f>
        <v>DESARROLLO PRODUCTIVO SUR SURESTE Y ZONAS ECONÓMICAS ESPECIALES</v>
      </c>
      <c r="I58" s="21">
        <f>VLOOKUP($B58,Reporte!$B$4:$S$42,7,0)</f>
        <v>399501.5</v>
      </c>
      <c r="J58" s="3">
        <v>42853</v>
      </c>
      <c r="K58" s="4" t="str">
        <f>VLOOKUP(L58,Datos!$E$2:$F$69,2,0)</f>
        <v>OTROS</v>
      </c>
      <c r="L58" s="32" t="s">
        <v>184</v>
      </c>
      <c r="M58" s="32" t="s">
        <v>365</v>
      </c>
      <c r="N58" s="9">
        <f t="shared" si="0"/>
        <v>1</v>
      </c>
      <c r="O58" s="5" t="s">
        <v>153</v>
      </c>
      <c r="P58" s="2" t="s">
        <v>159</v>
      </c>
      <c r="Q58" s="3">
        <v>43269</v>
      </c>
      <c r="R58" s="44" t="str">
        <f>VLOOKUP($B58,Reporte!$B$4:$T$42,19,0)</f>
        <v>RIGOBERTO IDUVIEL TORIZ ARELLANO</v>
      </c>
      <c r="S58" s="47"/>
    </row>
    <row r="59" spans="1:19" ht="123.75" x14ac:dyDescent="0.25">
      <c r="A59" s="22">
        <f>VLOOKUP(B59,Reporte!$B$4:$U$42,20,0)</f>
        <v>10</v>
      </c>
      <c r="B59" s="2" t="s">
        <v>276</v>
      </c>
      <c r="C59" s="4" t="str">
        <f>VLOOKUP($B59,Reporte!$B$4:$S$42,2,0)</f>
        <v>SUR</v>
      </c>
      <c r="D59" s="4" t="str">
        <f>VLOOKUP($B59,Reporte!$B$4:$S$42,3,0)</f>
        <v>MARTINEZ DE LA TORRE</v>
      </c>
      <c r="E59" s="4" t="str">
        <f>VLOOKUP(B59,Reporte!$B$4:$E$42,4,0)</f>
        <v>VICTOR HUGO BIGURRA ZARATE</v>
      </c>
      <c r="F59" s="2" t="s">
        <v>96</v>
      </c>
      <c r="G59" s="4" t="str">
        <f>VLOOKUP($H59,Datos!$A:$B,2,0)</f>
        <v>PROGRAMA DE PRODUCTIVIDAD Y COMPETITIVIDAD AGROALIMENTARIA</v>
      </c>
      <c r="H59" s="4" t="str">
        <f>VLOOKUP($B59,Reporte!$B$4:$S$42,5,0)</f>
        <v>DESARROLLO PRODUCTIVO SUR SURESTE Y ZONAS ECONÓMICAS ESPECIALES</v>
      </c>
      <c r="I59" s="21">
        <f>VLOOKUP($B59,Reporte!$B$4:$S$42,7,0)</f>
        <v>399894</v>
      </c>
      <c r="J59" s="3">
        <v>42825</v>
      </c>
      <c r="K59" s="4" t="str">
        <f>VLOOKUP(L59,Datos!$E$2:$F$69,2,0)</f>
        <v>AUTORIZACIÓN</v>
      </c>
      <c r="L59" s="32" t="s">
        <v>245</v>
      </c>
      <c r="M59" s="32" t="s">
        <v>434</v>
      </c>
      <c r="N59" s="9">
        <f t="shared" si="0"/>
        <v>1</v>
      </c>
      <c r="O59" s="5" t="s">
        <v>153</v>
      </c>
      <c r="P59" s="2" t="s">
        <v>138</v>
      </c>
      <c r="Q59" s="3">
        <v>43290</v>
      </c>
      <c r="R59" s="44" t="str">
        <f>VLOOKUP($B59,Reporte!$B$4:$T$42,19,0)</f>
        <v>JAIME ARTEAGA GONZALEZ</v>
      </c>
      <c r="S59" s="47"/>
    </row>
    <row r="60" spans="1:19" ht="67.5" x14ac:dyDescent="0.25">
      <c r="A60" s="22">
        <f>VLOOKUP(B60,Reporte!$B$4:$U$42,20,0)</f>
        <v>10</v>
      </c>
      <c r="B60" s="2" t="s">
        <v>276</v>
      </c>
      <c r="C60" s="4" t="str">
        <f>VLOOKUP($B60,Reporte!$B$4:$S$42,2,0)</f>
        <v>SUR</v>
      </c>
      <c r="D60" s="4" t="str">
        <f>VLOOKUP($B60,Reporte!$B$4:$S$42,3,0)</f>
        <v>MARTINEZ DE LA TORRE</v>
      </c>
      <c r="E60" s="4" t="str">
        <f>VLOOKUP(B60,Reporte!$B$4:$E$42,4,0)</f>
        <v>VICTOR HUGO BIGURRA ZARATE</v>
      </c>
      <c r="F60" s="2" t="s">
        <v>96</v>
      </c>
      <c r="G60" s="4" t="str">
        <f>VLOOKUP($H60,Datos!$A:$B,2,0)</f>
        <v>PROGRAMA DE PRODUCTIVIDAD Y COMPETITIVIDAD AGROALIMENTARIA</v>
      </c>
      <c r="H60" s="4" t="str">
        <f>VLOOKUP($B60,Reporte!$B$4:$S$42,5,0)</f>
        <v>DESARROLLO PRODUCTIVO SUR SURESTE Y ZONAS ECONÓMICAS ESPECIALES</v>
      </c>
      <c r="I60" s="21">
        <f>VLOOKUP($B60,Reporte!$B$4:$S$42,7,0)</f>
        <v>399894</v>
      </c>
      <c r="J60" s="3">
        <v>42825</v>
      </c>
      <c r="K60" s="4" t="str">
        <f>VLOOKUP(L60,Datos!$E$2:$F$69,2,0)</f>
        <v>MINISTRACIÓN</v>
      </c>
      <c r="L60" s="32" t="s">
        <v>214</v>
      </c>
      <c r="M60" s="32" t="s">
        <v>375</v>
      </c>
      <c r="N60" s="9">
        <f t="shared" si="0"/>
        <v>1</v>
      </c>
      <c r="O60" s="5" t="s">
        <v>153</v>
      </c>
      <c r="P60" s="2" t="s">
        <v>159</v>
      </c>
      <c r="Q60" s="3">
        <v>43290</v>
      </c>
      <c r="R60" s="44" t="str">
        <f>VLOOKUP($B60,Reporte!$B$4:$T$42,19,0)</f>
        <v>JAIME ARTEAGA GONZALEZ</v>
      </c>
      <c r="S60" s="46"/>
    </row>
    <row r="61" spans="1:19" ht="90" x14ac:dyDescent="0.25">
      <c r="A61" s="22">
        <f>VLOOKUP(B61,Reporte!$B$4:$U$42,20,0)</f>
        <v>10</v>
      </c>
      <c r="B61" s="2" t="s">
        <v>276</v>
      </c>
      <c r="C61" s="4" t="str">
        <f>VLOOKUP($B61,Reporte!$B$4:$S$42,2,0)</f>
        <v>SUR</v>
      </c>
      <c r="D61" s="4" t="str">
        <f>VLOOKUP($B61,Reporte!$B$4:$S$42,3,0)</f>
        <v>MARTINEZ DE LA TORRE</v>
      </c>
      <c r="E61" s="4" t="str">
        <f>VLOOKUP(B61,Reporte!$B$4:$E$42,4,0)</f>
        <v>VICTOR HUGO BIGURRA ZARATE</v>
      </c>
      <c r="F61" s="2" t="s">
        <v>96</v>
      </c>
      <c r="G61" s="4" t="str">
        <f>VLOOKUP($H61,Datos!$A:$B,2,0)</f>
        <v>PROGRAMA DE PRODUCTIVIDAD Y COMPETITIVIDAD AGROALIMENTARIA</v>
      </c>
      <c r="H61" s="4" t="str">
        <f>VLOOKUP($B61,Reporte!$B$4:$S$42,5,0)</f>
        <v>DESARROLLO PRODUCTIVO SUR SURESTE Y ZONAS ECONÓMICAS ESPECIALES</v>
      </c>
      <c r="I61" s="21">
        <f>VLOOKUP($B61,Reporte!$B$4:$S$42,7,0)</f>
        <v>399894</v>
      </c>
      <c r="J61" s="3">
        <v>42825</v>
      </c>
      <c r="K61" s="4" t="str">
        <f>VLOOKUP(L61,Datos!$E$2:$F$69,2,0)</f>
        <v>COMPROBACIÓN</v>
      </c>
      <c r="L61" s="32" t="s">
        <v>259</v>
      </c>
      <c r="M61" s="32" t="s">
        <v>349</v>
      </c>
      <c r="N61" s="9">
        <f t="shared" si="0"/>
        <v>1</v>
      </c>
      <c r="O61" s="5" t="s">
        <v>153</v>
      </c>
      <c r="P61" s="2" t="s">
        <v>138</v>
      </c>
      <c r="Q61" s="3">
        <v>43290</v>
      </c>
      <c r="R61" s="44" t="str">
        <f>VLOOKUP($B61,Reporte!$B$4:$T$42,19,0)</f>
        <v>JAIME ARTEAGA GONZALEZ</v>
      </c>
      <c r="S61" s="47"/>
    </row>
    <row r="62" spans="1:19" ht="67.5" x14ac:dyDescent="0.25">
      <c r="A62" s="22">
        <f>VLOOKUP(B62,Reporte!$B$4:$U$42,20,0)</f>
        <v>10</v>
      </c>
      <c r="B62" s="2" t="s">
        <v>276</v>
      </c>
      <c r="C62" s="4" t="str">
        <f>VLOOKUP($B62,Reporte!$B$4:$S$42,2,0)</f>
        <v>SUR</v>
      </c>
      <c r="D62" s="4" t="str">
        <f>VLOOKUP($B62,Reporte!$B$4:$S$42,3,0)</f>
        <v>MARTINEZ DE LA TORRE</v>
      </c>
      <c r="E62" s="4" t="str">
        <f>VLOOKUP(B62,Reporte!$B$4:$E$42,4,0)</f>
        <v>VICTOR HUGO BIGURRA ZARATE</v>
      </c>
      <c r="F62" s="2" t="s">
        <v>96</v>
      </c>
      <c r="G62" s="4" t="str">
        <f>VLOOKUP($H62,Datos!$A:$B,2,0)</f>
        <v>PROGRAMA DE PRODUCTIVIDAD Y COMPETITIVIDAD AGROALIMENTARIA</v>
      </c>
      <c r="H62" s="4" t="str">
        <f>VLOOKUP($B62,Reporte!$B$4:$S$42,5,0)</f>
        <v>DESARROLLO PRODUCTIVO SUR SURESTE Y ZONAS ECONÓMICAS ESPECIALES</v>
      </c>
      <c r="I62" s="21">
        <f>VLOOKUP($B62,Reporte!$B$4:$S$42,7,0)</f>
        <v>399894</v>
      </c>
      <c r="J62" s="3">
        <v>42853</v>
      </c>
      <c r="K62" s="4" t="str">
        <f>VLOOKUP(L62,Datos!$E$2:$F$69,2,0)</f>
        <v>COMPROBACIÓN</v>
      </c>
      <c r="L62" s="32" t="s">
        <v>260</v>
      </c>
      <c r="M62" s="32" t="s">
        <v>347</v>
      </c>
      <c r="N62" s="9">
        <f t="shared" si="0"/>
        <v>1</v>
      </c>
      <c r="O62" s="5" t="s">
        <v>153</v>
      </c>
      <c r="P62" s="2" t="s">
        <v>159</v>
      </c>
      <c r="Q62" s="3">
        <v>43269</v>
      </c>
      <c r="R62" s="44" t="str">
        <f>VLOOKUP($B62,Reporte!$B$4:$T$42,19,0)</f>
        <v>JAIME ARTEAGA GONZALEZ</v>
      </c>
      <c r="S62" s="46"/>
    </row>
    <row r="63" spans="1:19" ht="67.5" x14ac:dyDescent="0.25">
      <c r="A63" s="22">
        <f>VLOOKUP(B63,Reporte!$B$4:$U$42,20,0)</f>
        <v>10</v>
      </c>
      <c r="B63" s="2" t="s">
        <v>276</v>
      </c>
      <c r="C63" s="4" t="str">
        <f>VLOOKUP($B63,Reporte!$B$4:$S$42,2,0)</f>
        <v>SUR</v>
      </c>
      <c r="D63" s="4" t="str">
        <f>VLOOKUP($B63,Reporte!$B$4:$S$42,3,0)</f>
        <v>MARTINEZ DE LA TORRE</v>
      </c>
      <c r="E63" s="4" t="str">
        <f>VLOOKUP(B63,Reporte!$B$4:$E$42,4,0)</f>
        <v>VICTOR HUGO BIGURRA ZARATE</v>
      </c>
      <c r="F63" s="2" t="s">
        <v>96</v>
      </c>
      <c r="G63" s="4" t="str">
        <f>VLOOKUP($H63,Datos!$A:$B,2,0)</f>
        <v>PROGRAMA DE PRODUCTIVIDAD Y COMPETITIVIDAD AGROALIMENTARIA</v>
      </c>
      <c r="H63" s="4" t="str">
        <f>VLOOKUP($B63,Reporte!$B$4:$S$42,5,0)</f>
        <v>DESARROLLO PRODUCTIVO SUR SURESTE Y ZONAS ECONÓMICAS ESPECIALES</v>
      </c>
      <c r="I63" s="21">
        <f>VLOOKUP($B63,Reporte!$B$4:$S$42,7,0)</f>
        <v>399894</v>
      </c>
      <c r="J63" s="3">
        <v>42853</v>
      </c>
      <c r="K63" s="4" t="str">
        <f>VLOOKUP(L63,Datos!$E$2:$F$69,2,0)</f>
        <v>COMPROBACIÓN</v>
      </c>
      <c r="L63" s="32" t="s">
        <v>264</v>
      </c>
      <c r="M63" s="32" t="s">
        <v>347</v>
      </c>
      <c r="N63" s="9">
        <f t="shared" si="0"/>
        <v>1</v>
      </c>
      <c r="O63" s="5" t="s">
        <v>153</v>
      </c>
      <c r="P63" s="2" t="s">
        <v>159</v>
      </c>
      <c r="Q63" s="3">
        <v>43269</v>
      </c>
      <c r="R63" s="44" t="str">
        <f>VLOOKUP($B63,Reporte!$B$4:$T$42,19,0)</f>
        <v>JAIME ARTEAGA GONZALEZ</v>
      </c>
      <c r="S63" s="46"/>
    </row>
    <row r="64" spans="1:19" ht="123.75" x14ac:dyDescent="0.25">
      <c r="A64" s="22">
        <f>VLOOKUP(B64,Reporte!$B$4:$U$42,20,0)</f>
        <v>10</v>
      </c>
      <c r="B64" s="2" t="s">
        <v>276</v>
      </c>
      <c r="C64" s="4" t="str">
        <f>VLOOKUP($B64,Reporte!$B$4:$S$42,2,0)</f>
        <v>SUR</v>
      </c>
      <c r="D64" s="4" t="str">
        <f>VLOOKUP($B64,Reporte!$B$4:$S$42,3,0)</f>
        <v>MARTINEZ DE LA TORRE</v>
      </c>
      <c r="E64" s="4" t="str">
        <f>VLOOKUP(B64,Reporte!$B$4:$E$42,4,0)</f>
        <v>VICTOR HUGO BIGURRA ZARATE</v>
      </c>
      <c r="F64" s="2" t="s">
        <v>96</v>
      </c>
      <c r="G64" s="4" t="str">
        <f>VLOOKUP($H64,Datos!$A:$B,2,0)</f>
        <v>PROGRAMA DE PRODUCTIVIDAD Y COMPETITIVIDAD AGROALIMENTARIA</v>
      </c>
      <c r="H64" s="4" t="str">
        <f>VLOOKUP($B64,Reporte!$B$4:$S$42,5,0)</f>
        <v>DESARROLLO PRODUCTIVO SUR SURESTE Y ZONAS ECONÓMICAS ESPECIALES</v>
      </c>
      <c r="I64" s="21">
        <f>VLOOKUP($B64,Reporte!$B$4:$S$42,7,0)</f>
        <v>399894</v>
      </c>
      <c r="J64" s="3">
        <v>42853</v>
      </c>
      <c r="K64" s="4" t="str">
        <f>VLOOKUP(L64,Datos!$E$2:$F$69,2,0)</f>
        <v>COMPROBACIÓN</v>
      </c>
      <c r="L64" s="32" t="s">
        <v>348</v>
      </c>
      <c r="M64" s="32" t="s">
        <v>347</v>
      </c>
      <c r="N64" s="9">
        <f t="shared" si="0"/>
        <v>1</v>
      </c>
      <c r="O64" s="5" t="s">
        <v>153</v>
      </c>
      <c r="P64" s="2" t="s">
        <v>159</v>
      </c>
      <c r="Q64" s="3">
        <v>43269</v>
      </c>
      <c r="R64" s="44" t="str">
        <f>VLOOKUP($B64,Reporte!$B$4:$T$42,19,0)</f>
        <v>JAIME ARTEAGA GONZALEZ</v>
      </c>
      <c r="S64" s="46"/>
    </row>
    <row r="65" spans="1:19" ht="67.5" x14ac:dyDescent="0.25">
      <c r="A65" s="22">
        <f>VLOOKUP(B65,Reporte!$B$4:$U$42,20,0)</f>
        <v>11</v>
      </c>
      <c r="B65" s="2" t="s">
        <v>277</v>
      </c>
      <c r="C65" s="4" t="str">
        <f>VLOOKUP($B65,Reporte!$B$4:$S$42,2,0)</f>
        <v>SUR</v>
      </c>
      <c r="D65" s="4" t="str">
        <f>VLOOKUP($B65,Reporte!$B$4:$S$42,3,0)</f>
        <v>MARTINEZ DE LA TORRE</v>
      </c>
      <c r="E65" s="4" t="str">
        <f>VLOOKUP(B65,Reporte!$B$4:$E$42,4,0)</f>
        <v>CITRICOLA RV SA DE CV</v>
      </c>
      <c r="F65" s="2" t="s">
        <v>96</v>
      </c>
      <c r="G65" s="4" t="str">
        <f>VLOOKUP($H65,Datos!$A:$B,2,0)</f>
        <v>PROGRAMA DE PRODUCTIVIDAD Y COMPETITIVIDAD AGROALIMENTARIA</v>
      </c>
      <c r="H65" s="4" t="str">
        <f>VLOOKUP($B65,Reporte!$B$4:$S$42,5,0)</f>
        <v>DESARROLLO PRODUCTIVO SUR SURESTE Y ZONAS ECONÓMICAS ESPECIALES</v>
      </c>
      <c r="I65" s="21">
        <f>VLOOKUP($B65,Reporte!$B$4:$S$42,7,0)</f>
        <v>1998150</v>
      </c>
      <c r="J65" s="3">
        <v>42825</v>
      </c>
      <c r="K65" s="4" t="str">
        <f>VLOOKUP(L65,Datos!$E$2:$F$69,2,0)</f>
        <v>SOLICITUD</v>
      </c>
      <c r="L65" s="32" t="s">
        <v>232</v>
      </c>
      <c r="M65" s="32" t="s">
        <v>351</v>
      </c>
      <c r="N65" s="9">
        <f t="shared" si="0"/>
        <v>1</v>
      </c>
      <c r="O65" s="5" t="s">
        <v>153</v>
      </c>
      <c r="P65" s="2" t="s">
        <v>159</v>
      </c>
      <c r="Q65" s="3">
        <v>43291</v>
      </c>
      <c r="R65" s="44" t="s">
        <v>137</v>
      </c>
      <c r="S65" s="46"/>
    </row>
    <row r="66" spans="1:19" ht="67.5" x14ac:dyDescent="0.25">
      <c r="A66" s="22">
        <f>VLOOKUP(B66,Reporte!$B$4:$U$42,20,0)</f>
        <v>11</v>
      </c>
      <c r="B66" s="2" t="s">
        <v>277</v>
      </c>
      <c r="C66" s="4" t="str">
        <f>VLOOKUP($B66,Reporte!$B$4:$S$42,2,0)</f>
        <v>SUR</v>
      </c>
      <c r="D66" s="4" t="str">
        <f>VLOOKUP($B66,Reporte!$B$4:$S$42,3,0)</f>
        <v>MARTINEZ DE LA TORRE</v>
      </c>
      <c r="E66" s="4" t="str">
        <f>VLOOKUP(B66,Reporte!$B$4:$E$42,4,0)</f>
        <v>CITRICOLA RV SA DE CV</v>
      </c>
      <c r="F66" s="2" t="s">
        <v>96</v>
      </c>
      <c r="G66" s="4" t="str">
        <f>VLOOKUP($H66,Datos!$A:$B,2,0)</f>
        <v>PROGRAMA DE PRODUCTIVIDAD Y COMPETITIVIDAD AGROALIMENTARIA</v>
      </c>
      <c r="H66" s="4" t="str">
        <f>VLOOKUP($B66,Reporte!$B$4:$S$42,5,0)</f>
        <v>DESARROLLO PRODUCTIVO SUR SURESTE Y ZONAS ECONÓMICAS ESPECIALES</v>
      </c>
      <c r="I66" s="21">
        <f>VLOOKUP($B66,Reporte!$B$4:$S$42,7,0)</f>
        <v>1998150</v>
      </c>
      <c r="J66" s="3">
        <v>42825</v>
      </c>
      <c r="K66" s="4" t="str">
        <f>VLOOKUP(L66,Datos!$E$2:$F$69,2,0)</f>
        <v>SOLICITUD</v>
      </c>
      <c r="L66" s="32" t="s">
        <v>239</v>
      </c>
      <c r="M66" s="32" t="s">
        <v>442</v>
      </c>
      <c r="N66" s="9">
        <f t="shared" si="0"/>
        <v>1</v>
      </c>
      <c r="O66" s="5" t="s">
        <v>153</v>
      </c>
      <c r="P66" s="2" t="s">
        <v>138</v>
      </c>
      <c r="Q66" s="3">
        <v>43291</v>
      </c>
      <c r="R66" s="44" t="s">
        <v>137</v>
      </c>
      <c r="S66" s="47"/>
    </row>
    <row r="67" spans="1:19" ht="123.75" x14ac:dyDescent="0.25">
      <c r="A67" s="22">
        <f>VLOOKUP(B67,Reporte!$B$4:$U$42,20,0)</f>
        <v>11</v>
      </c>
      <c r="B67" s="2" t="s">
        <v>277</v>
      </c>
      <c r="C67" s="4" t="str">
        <f>VLOOKUP($B67,Reporte!$B$4:$S$42,2,0)</f>
        <v>SUR</v>
      </c>
      <c r="D67" s="4" t="str">
        <f>VLOOKUP($B67,Reporte!$B$4:$S$42,3,0)</f>
        <v>MARTINEZ DE LA TORRE</v>
      </c>
      <c r="E67" s="4" t="str">
        <f>VLOOKUP(B67,Reporte!$B$4:$E$42,4,0)</f>
        <v>CITRICOLA RV SA DE CV</v>
      </c>
      <c r="F67" s="2" t="s">
        <v>96</v>
      </c>
      <c r="G67" s="4" t="str">
        <f>VLOOKUP($H67,Datos!$A:$B,2,0)</f>
        <v>PROGRAMA DE PRODUCTIVIDAD Y COMPETITIVIDAD AGROALIMENTARIA</v>
      </c>
      <c r="H67" s="4" t="str">
        <f>VLOOKUP($B67,Reporte!$B$4:$S$42,5,0)</f>
        <v>DESARROLLO PRODUCTIVO SUR SURESTE Y ZONAS ECONÓMICAS ESPECIALES</v>
      </c>
      <c r="I67" s="21">
        <f>VLOOKUP($B67,Reporte!$B$4:$S$42,7,0)</f>
        <v>1998150</v>
      </c>
      <c r="J67" s="3">
        <v>42825</v>
      </c>
      <c r="K67" s="4" t="str">
        <f>VLOOKUP(L67,Datos!$E$2:$F$69,2,0)</f>
        <v>AUTORIZACIÓN</v>
      </c>
      <c r="L67" s="32" t="s">
        <v>245</v>
      </c>
      <c r="M67" s="32" t="s">
        <v>443</v>
      </c>
      <c r="N67" s="9">
        <f t="shared" si="0"/>
        <v>1</v>
      </c>
      <c r="O67" s="5" t="s">
        <v>153</v>
      </c>
      <c r="P67" s="2" t="s">
        <v>138</v>
      </c>
      <c r="Q67" s="3">
        <v>43292</v>
      </c>
      <c r="R67" s="44" t="s">
        <v>137</v>
      </c>
      <c r="S67" s="47"/>
    </row>
    <row r="68" spans="1:19" ht="90" x14ac:dyDescent="0.25">
      <c r="A68" s="22">
        <f>VLOOKUP(B68,Reporte!$B$4:$U$42,20,0)</f>
        <v>11</v>
      </c>
      <c r="B68" s="2" t="s">
        <v>277</v>
      </c>
      <c r="C68" s="4" t="str">
        <f>VLOOKUP($B68,Reporte!$B$4:$S$42,2,0)</f>
        <v>SUR</v>
      </c>
      <c r="D68" s="4" t="str">
        <f>VLOOKUP($B68,Reporte!$B$4:$S$42,3,0)</f>
        <v>MARTINEZ DE LA TORRE</v>
      </c>
      <c r="E68" s="4" t="str">
        <f>VLOOKUP(B68,Reporte!$B$4:$E$42,4,0)</f>
        <v>CITRICOLA RV SA DE CV</v>
      </c>
      <c r="F68" s="2" t="s">
        <v>96</v>
      </c>
      <c r="G68" s="4" t="str">
        <f>VLOOKUP($H68,Datos!$A:$B,2,0)</f>
        <v>PROGRAMA DE PRODUCTIVIDAD Y COMPETITIVIDAD AGROALIMENTARIA</v>
      </c>
      <c r="H68" s="4" t="str">
        <f>VLOOKUP($B68,Reporte!$B$4:$S$42,5,0)</f>
        <v>DESARROLLO PRODUCTIVO SUR SURESTE Y ZONAS ECONÓMICAS ESPECIALES</v>
      </c>
      <c r="I68" s="21">
        <f>VLOOKUP($B68,Reporte!$B$4:$S$42,7,0)</f>
        <v>1998150</v>
      </c>
      <c r="J68" s="3">
        <v>42825</v>
      </c>
      <c r="K68" s="4" t="str">
        <f>VLOOKUP(L68,Datos!$E$2:$F$69,2,0)</f>
        <v>COMPROBACIÓN</v>
      </c>
      <c r="L68" s="32" t="s">
        <v>259</v>
      </c>
      <c r="M68" s="32" t="s">
        <v>349</v>
      </c>
      <c r="N68" s="9">
        <f t="shared" si="0"/>
        <v>1</v>
      </c>
      <c r="O68" s="5" t="s">
        <v>153</v>
      </c>
      <c r="P68" s="2" t="s">
        <v>159</v>
      </c>
      <c r="Q68" s="3">
        <v>43297</v>
      </c>
      <c r="R68" s="44" t="s">
        <v>137</v>
      </c>
      <c r="S68" s="47"/>
    </row>
    <row r="69" spans="1:19" ht="67.5" x14ac:dyDescent="0.25">
      <c r="A69" s="22">
        <f>VLOOKUP(B69,Reporte!$B$4:$U$42,20,0)</f>
        <v>11</v>
      </c>
      <c r="B69" s="2" t="s">
        <v>277</v>
      </c>
      <c r="C69" s="4" t="str">
        <f>VLOOKUP($B69,Reporte!$B$4:$S$42,2,0)</f>
        <v>SUR</v>
      </c>
      <c r="D69" s="4" t="str">
        <f>VLOOKUP($B69,Reporte!$B$4:$S$42,3,0)</f>
        <v>MARTINEZ DE LA TORRE</v>
      </c>
      <c r="E69" s="4" t="str">
        <f>VLOOKUP(B69,Reporte!$B$4:$E$42,4,0)</f>
        <v>CITRICOLA RV SA DE CV</v>
      </c>
      <c r="F69" s="2" t="s">
        <v>96</v>
      </c>
      <c r="G69" s="4" t="str">
        <f>VLOOKUP($H69,Datos!$A:$B,2,0)</f>
        <v>PROGRAMA DE PRODUCTIVIDAD Y COMPETITIVIDAD AGROALIMENTARIA</v>
      </c>
      <c r="H69" s="4" t="str">
        <f>VLOOKUP($B69,Reporte!$B$4:$S$42,5,0)</f>
        <v>DESARROLLO PRODUCTIVO SUR SURESTE Y ZONAS ECONÓMICAS ESPECIALES</v>
      </c>
      <c r="I69" s="21">
        <f>VLOOKUP($B69,Reporte!$B$4:$S$42,7,0)</f>
        <v>1998150</v>
      </c>
      <c r="J69" s="3">
        <v>42825</v>
      </c>
      <c r="K69" s="4" t="str">
        <f>VLOOKUP(L69,Datos!$E$2:$F$69,2,0)</f>
        <v>COMPROBACIÓN</v>
      </c>
      <c r="L69" s="32" t="s">
        <v>260</v>
      </c>
      <c r="M69" s="32" t="s">
        <v>347</v>
      </c>
      <c r="N69" s="9">
        <f t="shared" ref="N69:N133" si="1">IF(O69&lt;&gt;"REQUERIMIENTO",1,0)</f>
        <v>1</v>
      </c>
      <c r="O69" s="5" t="s">
        <v>153</v>
      </c>
      <c r="P69" s="2" t="s">
        <v>159</v>
      </c>
      <c r="Q69" s="3">
        <v>43297</v>
      </c>
      <c r="R69" s="44" t="s">
        <v>137</v>
      </c>
      <c r="S69" s="46"/>
    </row>
    <row r="70" spans="1:19" ht="67.5" x14ac:dyDescent="0.25">
      <c r="A70" s="22">
        <f>VLOOKUP(B70,Reporte!$B$4:$U$42,20,0)</f>
        <v>11</v>
      </c>
      <c r="B70" s="2" t="s">
        <v>277</v>
      </c>
      <c r="C70" s="4" t="str">
        <f>VLOOKUP($B70,Reporte!$B$4:$S$42,2,0)</f>
        <v>SUR</v>
      </c>
      <c r="D70" s="4" t="str">
        <f>VLOOKUP($B70,Reporte!$B$4:$S$42,3,0)</f>
        <v>MARTINEZ DE LA TORRE</v>
      </c>
      <c r="E70" s="4" t="str">
        <f>VLOOKUP(B70,Reporte!$B$4:$E$42,4,0)</f>
        <v>CITRICOLA RV SA DE CV</v>
      </c>
      <c r="F70" s="2" t="s">
        <v>96</v>
      </c>
      <c r="G70" s="4" t="str">
        <f>VLOOKUP($H70,Datos!$A:$B,2,0)</f>
        <v>PROGRAMA DE PRODUCTIVIDAD Y COMPETITIVIDAD AGROALIMENTARIA</v>
      </c>
      <c r="H70" s="4" t="str">
        <f>VLOOKUP($B70,Reporte!$B$4:$S$42,5,0)</f>
        <v>DESARROLLO PRODUCTIVO SUR SURESTE Y ZONAS ECONÓMICAS ESPECIALES</v>
      </c>
      <c r="I70" s="21">
        <f>VLOOKUP($B70,Reporte!$B$4:$S$42,7,0)</f>
        <v>1998150</v>
      </c>
      <c r="J70" s="3">
        <v>42825</v>
      </c>
      <c r="K70" s="4" t="str">
        <f>VLOOKUP(L70,Datos!$E$2:$F$69,2,0)</f>
        <v>COMPROBACIÓN</v>
      </c>
      <c r="L70" s="32" t="s">
        <v>264</v>
      </c>
      <c r="M70" s="32" t="s">
        <v>347</v>
      </c>
      <c r="N70" s="9">
        <f t="shared" si="1"/>
        <v>1</v>
      </c>
      <c r="O70" s="5" t="s">
        <v>153</v>
      </c>
      <c r="P70" s="2" t="s">
        <v>159</v>
      </c>
      <c r="Q70" s="3">
        <v>43297</v>
      </c>
      <c r="R70" s="44" t="s">
        <v>137</v>
      </c>
      <c r="S70" s="46"/>
    </row>
    <row r="71" spans="1:19" ht="123.75" x14ac:dyDescent="0.25">
      <c r="A71" s="22">
        <f>VLOOKUP(B71,Reporte!$B$4:$U$42,20,0)</f>
        <v>11</v>
      </c>
      <c r="B71" s="2" t="s">
        <v>277</v>
      </c>
      <c r="C71" s="4" t="str">
        <f>VLOOKUP($B71,Reporte!$B$4:$S$42,2,0)</f>
        <v>SUR</v>
      </c>
      <c r="D71" s="4" t="str">
        <f>VLOOKUP($B71,Reporte!$B$4:$S$42,3,0)</f>
        <v>MARTINEZ DE LA TORRE</v>
      </c>
      <c r="E71" s="4" t="str">
        <f>VLOOKUP(B71,Reporte!$B$4:$E$42,4,0)</f>
        <v>CITRICOLA RV SA DE CV</v>
      </c>
      <c r="F71" s="2" t="s">
        <v>96</v>
      </c>
      <c r="G71" s="4" t="str">
        <f>VLOOKUP($H71,Datos!$A:$B,2,0)</f>
        <v>PROGRAMA DE PRODUCTIVIDAD Y COMPETITIVIDAD AGROALIMENTARIA</v>
      </c>
      <c r="H71" s="4" t="str">
        <f>VLOOKUP($B71,Reporte!$B$4:$S$42,5,0)</f>
        <v>DESARROLLO PRODUCTIVO SUR SURESTE Y ZONAS ECONÓMICAS ESPECIALES</v>
      </c>
      <c r="I71" s="21">
        <f>VLOOKUP($B71,Reporte!$B$4:$S$42,7,0)</f>
        <v>1998150</v>
      </c>
      <c r="J71" s="3">
        <v>42853</v>
      </c>
      <c r="K71" s="4" t="str">
        <f>VLOOKUP(L71,Datos!$E$2:$F$69,2,0)</f>
        <v>COMPROBACIÓN</v>
      </c>
      <c r="L71" s="32" t="s">
        <v>348</v>
      </c>
      <c r="M71" s="32" t="s">
        <v>347</v>
      </c>
      <c r="N71" s="9">
        <f t="shared" si="1"/>
        <v>1</v>
      </c>
      <c r="O71" s="5" t="s">
        <v>153</v>
      </c>
      <c r="P71" s="2" t="s">
        <v>159</v>
      </c>
      <c r="Q71" s="3">
        <v>43269</v>
      </c>
      <c r="R71" s="44" t="str">
        <f>VLOOKUP($B71,Reporte!$B$4:$T$42,19,0)</f>
        <v>CERES HADA ESTRADA MUÑOZ</v>
      </c>
      <c r="S71" s="46"/>
    </row>
    <row r="72" spans="1:19" ht="168.75" x14ac:dyDescent="0.25">
      <c r="A72" s="22">
        <f>VLOOKUP(B72,Reporte!$B$4:$U$42,20,0)</f>
        <v>11</v>
      </c>
      <c r="B72" s="2" t="s">
        <v>277</v>
      </c>
      <c r="C72" s="4" t="str">
        <f>VLOOKUP($B72,Reporte!$B$4:$S$42,2,0)</f>
        <v>SUR</v>
      </c>
      <c r="D72" s="4" t="str">
        <f>VLOOKUP($B72,Reporte!$B$4:$S$42,3,0)</f>
        <v>MARTINEZ DE LA TORRE</v>
      </c>
      <c r="E72" s="4" t="str">
        <f>VLOOKUP(B72,Reporte!$B$4:$E$42,4,0)</f>
        <v>CITRICOLA RV SA DE CV</v>
      </c>
      <c r="F72" s="2" t="s">
        <v>96</v>
      </c>
      <c r="G72" s="4" t="str">
        <f>VLOOKUP($H72,Datos!$A:$B,2,0)</f>
        <v>PROGRAMA DE PRODUCTIVIDAD Y COMPETITIVIDAD AGROALIMENTARIA</v>
      </c>
      <c r="H72" s="4" t="str">
        <f>VLOOKUP($B72,Reporte!$B$4:$S$42,5,0)</f>
        <v>DESARROLLO PRODUCTIVO SUR SURESTE Y ZONAS ECONÓMICAS ESPECIALES</v>
      </c>
      <c r="I72" s="21">
        <f>VLOOKUP($B72,Reporte!$B$4:$S$42,7,0)</f>
        <v>1998150</v>
      </c>
      <c r="J72" s="3">
        <v>42825</v>
      </c>
      <c r="K72" s="4" t="str">
        <f>VLOOKUP(L72,Datos!$E$2:$F$69,2,0)</f>
        <v>COMPROBACIÓN</v>
      </c>
      <c r="L72" s="32" t="s">
        <v>258</v>
      </c>
      <c r="M72" s="32" t="s">
        <v>444</v>
      </c>
      <c r="N72" s="9">
        <f t="shared" si="1"/>
        <v>1</v>
      </c>
      <c r="O72" s="5" t="s">
        <v>153</v>
      </c>
      <c r="P72" s="2" t="s">
        <v>159</v>
      </c>
      <c r="Q72" s="3">
        <v>43297</v>
      </c>
      <c r="R72" s="44" t="s">
        <v>137</v>
      </c>
      <c r="S72" s="47"/>
    </row>
    <row r="73" spans="1:19" ht="101.25" x14ac:dyDescent="0.25">
      <c r="A73" s="22">
        <f>VLOOKUP(B73,Reporte!$B$4:$U$42,20,0)</f>
        <v>11</v>
      </c>
      <c r="B73" s="2" t="s">
        <v>277</v>
      </c>
      <c r="C73" s="4" t="str">
        <f>VLOOKUP($B73,Reporte!$B$4:$S$42,2,0)</f>
        <v>SUR</v>
      </c>
      <c r="D73" s="4" t="str">
        <f>VLOOKUP($B73,Reporte!$B$4:$S$42,3,0)</f>
        <v>MARTINEZ DE LA TORRE</v>
      </c>
      <c r="E73" s="4" t="str">
        <f>VLOOKUP(B73,Reporte!$B$4:$E$42,4,0)</f>
        <v>CITRICOLA RV SA DE CV</v>
      </c>
      <c r="F73" s="2" t="s">
        <v>96</v>
      </c>
      <c r="G73" s="4" t="str">
        <f>VLOOKUP($H73,Datos!$A:$B,2,0)</f>
        <v>PROGRAMA DE PRODUCTIVIDAD Y COMPETITIVIDAD AGROALIMENTARIA</v>
      </c>
      <c r="H73" s="4" t="str">
        <f>VLOOKUP($B73,Reporte!$B$4:$S$42,5,0)</f>
        <v>DESARROLLO PRODUCTIVO SUR SURESTE Y ZONAS ECONÓMICAS ESPECIALES</v>
      </c>
      <c r="I73" s="21">
        <f>VLOOKUP($B73,Reporte!$B$4:$S$42,7,0)</f>
        <v>1998150</v>
      </c>
      <c r="J73" s="3">
        <v>42825</v>
      </c>
      <c r="K73" s="4" t="str">
        <f>VLOOKUP(L73,Datos!$E$2:$F$69,2,0)</f>
        <v>COMPROBACIÓN</v>
      </c>
      <c r="L73" s="32" t="s">
        <v>258</v>
      </c>
      <c r="M73" s="32" t="s">
        <v>445</v>
      </c>
      <c r="N73" s="9">
        <f t="shared" si="1"/>
        <v>1</v>
      </c>
      <c r="O73" s="5" t="s">
        <v>153</v>
      </c>
      <c r="P73" s="2" t="s">
        <v>159</v>
      </c>
      <c r="Q73" s="3">
        <v>43297</v>
      </c>
      <c r="R73" s="44" t="s">
        <v>137</v>
      </c>
      <c r="S73" s="47"/>
    </row>
    <row r="74" spans="1:19" ht="90" x14ac:dyDescent="0.25">
      <c r="A74" s="22">
        <f>VLOOKUP(B74,Reporte!$B$4:$U$42,20,0)</f>
        <v>11</v>
      </c>
      <c r="B74" s="2" t="s">
        <v>277</v>
      </c>
      <c r="C74" s="4" t="str">
        <f>VLOOKUP($B74,Reporte!$B$4:$S$42,2,0)</f>
        <v>SUR</v>
      </c>
      <c r="D74" s="4" t="str">
        <f>VLOOKUP($B74,Reporte!$B$4:$S$42,3,0)</f>
        <v>MARTINEZ DE LA TORRE</v>
      </c>
      <c r="E74" s="4" t="str">
        <f>VLOOKUP(B74,Reporte!$B$4:$E$42,4,0)</f>
        <v>CITRICOLA RV SA DE CV</v>
      </c>
      <c r="F74" s="2" t="s">
        <v>96</v>
      </c>
      <c r="G74" s="4" t="str">
        <f>VLOOKUP($H74,Datos!$A:$B,2,0)</f>
        <v>PROGRAMA DE PRODUCTIVIDAD Y COMPETITIVIDAD AGROALIMENTARIA</v>
      </c>
      <c r="H74" s="4" t="str">
        <f>VLOOKUP($B74,Reporte!$B$4:$S$42,5,0)</f>
        <v>DESARROLLO PRODUCTIVO SUR SURESTE Y ZONAS ECONÓMICAS ESPECIALES</v>
      </c>
      <c r="I74" s="21">
        <f>VLOOKUP($B74,Reporte!$B$4:$S$42,7,0)</f>
        <v>1998150</v>
      </c>
      <c r="J74" s="3">
        <v>42825</v>
      </c>
      <c r="K74" s="4" t="str">
        <f>VLOOKUP(L74,Datos!$E$2:$F$69,2,0)</f>
        <v>COMPROBACIÓN</v>
      </c>
      <c r="L74" s="32" t="s">
        <v>258</v>
      </c>
      <c r="M74" s="32" t="s">
        <v>383</v>
      </c>
      <c r="N74" s="9">
        <f t="shared" si="1"/>
        <v>1</v>
      </c>
      <c r="O74" s="5" t="s">
        <v>153</v>
      </c>
      <c r="P74" s="2" t="s">
        <v>159</v>
      </c>
      <c r="Q74" s="3">
        <v>43298</v>
      </c>
      <c r="R74" s="44" t="s">
        <v>137</v>
      </c>
      <c r="S74" s="47"/>
    </row>
    <row r="75" spans="1:19" ht="236.25" x14ac:dyDescent="0.25">
      <c r="A75" s="22">
        <f>VLOOKUP(B75,Reporte!$B$4:$U$42,20,0)</f>
        <v>11</v>
      </c>
      <c r="B75" s="2" t="s">
        <v>277</v>
      </c>
      <c r="C75" s="4" t="str">
        <f>VLOOKUP($B75,Reporte!$B$4:$S$42,2,0)</f>
        <v>SUR</v>
      </c>
      <c r="D75" s="4" t="str">
        <f>VLOOKUP($B75,Reporte!$B$4:$S$42,3,0)</f>
        <v>MARTINEZ DE LA TORRE</v>
      </c>
      <c r="E75" s="4" t="str">
        <f>VLOOKUP(B75,Reporte!$B$4:$E$42,4,0)</f>
        <v>CITRICOLA RV SA DE CV</v>
      </c>
      <c r="F75" s="2" t="s">
        <v>96</v>
      </c>
      <c r="G75" s="4" t="str">
        <f>VLOOKUP($H75,Datos!$A:$B,2,0)</f>
        <v>PROGRAMA DE PRODUCTIVIDAD Y COMPETITIVIDAD AGROALIMENTARIA</v>
      </c>
      <c r="H75" s="4" t="str">
        <f>VLOOKUP($B75,Reporte!$B$4:$S$42,5,0)</f>
        <v>DESARROLLO PRODUCTIVO SUR SURESTE Y ZONAS ECONÓMICAS ESPECIALES</v>
      </c>
      <c r="I75" s="21">
        <f>VLOOKUP($B75,Reporte!$B$4:$S$42,7,0)</f>
        <v>1998150</v>
      </c>
      <c r="J75" s="3">
        <v>42825</v>
      </c>
      <c r="K75" s="4" t="str">
        <f>VLOOKUP(L75,Datos!$E$2:$F$69,2,0)</f>
        <v>OTROS</v>
      </c>
      <c r="L75" s="32" t="s">
        <v>184</v>
      </c>
      <c r="M75" s="32" t="s">
        <v>446</v>
      </c>
      <c r="N75" s="9">
        <f t="shared" si="1"/>
        <v>1</v>
      </c>
      <c r="O75" s="5" t="s">
        <v>153</v>
      </c>
      <c r="P75" s="2" t="s">
        <v>159</v>
      </c>
      <c r="Q75" s="3">
        <v>43305</v>
      </c>
      <c r="R75" s="44" t="str">
        <f>VLOOKUP($B75,Reporte!$B$4:$T$42,19,0)</f>
        <v>CERES HADA ESTRADA MUÑOZ</v>
      </c>
      <c r="S75" s="47"/>
    </row>
    <row r="76" spans="1:19" ht="67.5" x14ac:dyDescent="0.25">
      <c r="A76" s="22">
        <f>VLOOKUP(B76,Reporte!$B$4:$U$42,20,0)</f>
        <v>12</v>
      </c>
      <c r="B76" s="2" t="s">
        <v>278</v>
      </c>
      <c r="C76" s="4" t="str">
        <f>VLOOKUP($B76,Reporte!$B$4:$S$42,2,0)</f>
        <v>SUR</v>
      </c>
      <c r="D76" s="4" t="str">
        <f>VLOOKUP($B76,Reporte!$B$4:$S$42,3,0)</f>
        <v>MARTINEZ DE LA TORRE</v>
      </c>
      <c r="E76" s="4" t="str">
        <f>VLOOKUP(B76,Reporte!$B$4:$E$42,4,0)</f>
        <v>COCAUN SPR DE RL</v>
      </c>
      <c r="F76" s="2" t="s">
        <v>96</v>
      </c>
      <c r="G76" s="4" t="str">
        <f>VLOOKUP($H76,Datos!$A:$B,2,0)</f>
        <v>PROGRAMA DE PRODUCTIVIDAD Y COMPETITIVIDAD AGROALIMENTARIA</v>
      </c>
      <c r="H76" s="4" t="str">
        <f>VLOOKUP($B76,Reporte!$B$4:$S$42,5,0)</f>
        <v>DESARROLLO PRODUCTIVO SUR SURESTE Y ZONAS ECONÓMICAS ESPECIALES</v>
      </c>
      <c r="I76" s="21">
        <f>VLOOKUP($B76,Reporte!$B$4:$S$42,7,0)</f>
        <v>1650000</v>
      </c>
      <c r="J76" s="3">
        <v>42816</v>
      </c>
      <c r="K76" s="4" t="str">
        <f>VLOOKUP(L76,Datos!$E$2:$F$69,2,0)</f>
        <v>SOLICITUD</v>
      </c>
      <c r="L76" s="32" t="s">
        <v>225</v>
      </c>
      <c r="M76" s="32" t="s">
        <v>385</v>
      </c>
      <c r="N76" s="9">
        <f t="shared" si="1"/>
        <v>1</v>
      </c>
      <c r="O76" s="5" t="s">
        <v>153</v>
      </c>
      <c r="P76" s="2" t="s">
        <v>138</v>
      </c>
      <c r="Q76" s="3">
        <v>43305</v>
      </c>
      <c r="R76" s="44" t="str">
        <f>VLOOKUP($B76,Reporte!$B$4:$T$42,19,0)</f>
        <v>MIGUEL ANGEL DOMINGUEZ TELLEZ</v>
      </c>
      <c r="S76" s="46"/>
    </row>
    <row r="77" spans="1:19" ht="123.75" x14ac:dyDescent="0.25">
      <c r="A77" s="22">
        <f>VLOOKUP(B77,Reporte!$B$4:$U$42,20,0)</f>
        <v>12</v>
      </c>
      <c r="B77" s="2" t="s">
        <v>278</v>
      </c>
      <c r="C77" s="4" t="str">
        <f>VLOOKUP($B77,Reporte!$B$4:$S$42,2,0)</f>
        <v>SUR</v>
      </c>
      <c r="D77" s="4" t="str">
        <f>VLOOKUP($B77,Reporte!$B$4:$S$42,3,0)</f>
        <v>MARTINEZ DE LA TORRE</v>
      </c>
      <c r="E77" s="4" t="str">
        <f>VLOOKUP(B77,Reporte!$B$4:$E$42,4,0)</f>
        <v>COCAUN SPR DE RL</v>
      </c>
      <c r="F77" s="2" t="s">
        <v>96</v>
      </c>
      <c r="G77" s="4" t="str">
        <f>VLOOKUP($H77,Datos!$A:$B,2,0)</f>
        <v>PROGRAMA DE PRODUCTIVIDAD Y COMPETITIVIDAD AGROALIMENTARIA</v>
      </c>
      <c r="H77" s="4" t="str">
        <f>VLOOKUP($B77,Reporte!$B$4:$S$42,5,0)</f>
        <v>DESARROLLO PRODUCTIVO SUR SURESTE Y ZONAS ECONÓMICAS ESPECIALES</v>
      </c>
      <c r="I77" s="21">
        <f>VLOOKUP($B77,Reporte!$B$4:$S$42,7,0)</f>
        <v>1650000</v>
      </c>
      <c r="J77" s="3">
        <v>42816</v>
      </c>
      <c r="K77" s="4" t="str">
        <f>VLOOKUP(L77,Datos!$E$2:$F$69,2,0)</f>
        <v>AUTORIZACIÓN</v>
      </c>
      <c r="L77" s="32" t="s">
        <v>245</v>
      </c>
      <c r="M77" s="32" t="s">
        <v>426</v>
      </c>
      <c r="N77" s="9">
        <f t="shared" si="1"/>
        <v>1</v>
      </c>
      <c r="O77" s="5" t="s">
        <v>153</v>
      </c>
      <c r="P77" s="2" t="s">
        <v>138</v>
      </c>
      <c r="Q77" s="3">
        <v>43305</v>
      </c>
      <c r="R77" s="44" t="str">
        <f>VLOOKUP($B77,Reporte!$B$4:$T$42,19,0)</f>
        <v>MIGUEL ANGEL DOMINGUEZ TELLEZ</v>
      </c>
      <c r="S77" s="47"/>
    </row>
    <row r="78" spans="1:19" ht="90" x14ac:dyDescent="0.25">
      <c r="A78" s="22">
        <f>VLOOKUP(B78,Reporte!$B$4:$U$42,20,0)</f>
        <v>12</v>
      </c>
      <c r="B78" s="2" t="s">
        <v>278</v>
      </c>
      <c r="C78" s="4" t="str">
        <f>VLOOKUP($B78,Reporte!$B$4:$S$42,2,0)</f>
        <v>SUR</v>
      </c>
      <c r="D78" s="4" t="str">
        <f>VLOOKUP($B78,Reporte!$B$4:$S$42,3,0)</f>
        <v>MARTINEZ DE LA TORRE</v>
      </c>
      <c r="E78" s="4" t="str">
        <f>VLOOKUP(B78,Reporte!$B$4:$E$42,4,0)</f>
        <v>COCAUN SPR DE RL</v>
      </c>
      <c r="F78" s="2" t="s">
        <v>96</v>
      </c>
      <c r="G78" s="4" t="str">
        <f>VLOOKUP($H78,Datos!$A:$B,2,0)</f>
        <v>PROGRAMA DE PRODUCTIVIDAD Y COMPETITIVIDAD AGROALIMENTARIA</v>
      </c>
      <c r="H78" s="4" t="str">
        <f>VLOOKUP($B78,Reporte!$B$4:$S$42,5,0)</f>
        <v>DESARROLLO PRODUCTIVO SUR SURESTE Y ZONAS ECONÓMICAS ESPECIALES</v>
      </c>
      <c r="I78" s="21">
        <f>VLOOKUP($B78,Reporte!$B$4:$S$42,7,0)</f>
        <v>1650000</v>
      </c>
      <c r="J78" s="3">
        <v>42816</v>
      </c>
      <c r="K78" s="4" t="str">
        <f>VLOOKUP(L78,Datos!$E$2:$F$69,2,0)</f>
        <v>COMPROBACIÓN</v>
      </c>
      <c r="L78" s="32" t="s">
        <v>259</v>
      </c>
      <c r="M78" s="32" t="s">
        <v>349</v>
      </c>
      <c r="N78" s="9">
        <f t="shared" si="1"/>
        <v>1</v>
      </c>
      <c r="O78" s="5" t="s">
        <v>153</v>
      </c>
      <c r="P78" s="2" t="s">
        <v>159</v>
      </c>
      <c r="Q78" s="3">
        <v>43305</v>
      </c>
      <c r="R78" s="44" t="str">
        <f>VLOOKUP($B78,Reporte!$B$4:$T$42,19,0)</f>
        <v>MIGUEL ANGEL DOMINGUEZ TELLEZ</v>
      </c>
      <c r="S78" s="47"/>
    </row>
    <row r="79" spans="1:19" ht="67.5" x14ac:dyDescent="0.25">
      <c r="A79" s="22">
        <f>VLOOKUP(B79,Reporte!$B$4:$U$42,20,0)</f>
        <v>12</v>
      </c>
      <c r="B79" s="2" t="s">
        <v>278</v>
      </c>
      <c r="C79" s="4" t="str">
        <f>VLOOKUP($B79,Reporte!$B$4:$S$42,2,0)</f>
        <v>SUR</v>
      </c>
      <c r="D79" s="4" t="str">
        <f>VLOOKUP($B79,Reporte!$B$4:$S$42,3,0)</f>
        <v>MARTINEZ DE LA TORRE</v>
      </c>
      <c r="E79" s="4" t="str">
        <f>VLOOKUP(B79,Reporte!$B$4:$E$42,4,0)</f>
        <v>COCAUN SPR DE RL</v>
      </c>
      <c r="F79" s="2" t="s">
        <v>96</v>
      </c>
      <c r="G79" s="4" t="str">
        <f>VLOOKUP($H79,Datos!$A:$B,2,0)</f>
        <v>PROGRAMA DE PRODUCTIVIDAD Y COMPETITIVIDAD AGROALIMENTARIA</v>
      </c>
      <c r="H79" s="4" t="str">
        <f>VLOOKUP($B79,Reporte!$B$4:$S$42,5,0)</f>
        <v>DESARROLLO PRODUCTIVO SUR SURESTE Y ZONAS ECONÓMICAS ESPECIALES</v>
      </c>
      <c r="I79" s="21">
        <f>VLOOKUP($B79,Reporte!$B$4:$S$42,7,0)</f>
        <v>1650000</v>
      </c>
      <c r="J79" s="3">
        <v>42816</v>
      </c>
      <c r="K79" s="4" t="str">
        <f>VLOOKUP(L79,Datos!$E$2:$F$69,2,0)</f>
        <v>COMPROBACIÓN</v>
      </c>
      <c r="L79" s="32" t="s">
        <v>260</v>
      </c>
      <c r="M79" s="32" t="s">
        <v>347</v>
      </c>
      <c r="N79" s="9">
        <f t="shared" si="1"/>
        <v>1</v>
      </c>
      <c r="O79" s="5" t="s">
        <v>153</v>
      </c>
      <c r="P79" s="2" t="s">
        <v>159</v>
      </c>
      <c r="Q79" s="3">
        <v>43305</v>
      </c>
      <c r="R79" s="44" t="str">
        <f>VLOOKUP($B79,Reporte!$B$4:$T$42,19,0)</f>
        <v>MIGUEL ANGEL DOMINGUEZ TELLEZ</v>
      </c>
      <c r="S79" s="46"/>
    </row>
    <row r="80" spans="1:19" ht="67.5" x14ac:dyDescent="0.25">
      <c r="A80" s="22">
        <f>VLOOKUP(B80,Reporte!$B$4:$U$42,20,0)</f>
        <v>12</v>
      </c>
      <c r="B80" s="2" t="s">
        <v>278</v>
      </c>
      <c r="C80" s="4" t="str">
        <f>VLOOKUP($B80,Reporte!$B$4:$S$42,2,0)</f>
        <v>SUR</v>
      </c>
      <c r="D80" s="4" t="str">
        <f>VLOOKUP($B80,Reporte!$B$4:$S$42,3,0)</f>
        <v>MARTINEZ DE LA TORRE</v>
      </c>
      <c r="E80" s="4" t="str">
        <f>VLOOKUP(B80,Reporte!$B$4:$E$42,4,0)</f>
        <v>COCAUN SPR DE RL</v>
      </c>
      <c r="F80" s="2" t="s">
        <v>96</v>
      </c>
      <c r="G80" s="4" t="str">
        <f>VLOOKUP($H80,Datos!$A:$B,2,0)</f>
        <v>PROGRAMA DE PRODUCTIVIDAD Y COMPETITIVIDAD AGROALIMENTARIA</v>
      </c>
      <c r="H80" s="4" t="str">
        <f>VLOOKUP($B80,Reporte!$B$4:$S$42,5,0)</f>
        <v>DESARROLLO PRODUCTIVO SUR SURESTE Y ZONAS ECONÓMICAS ESPECIALES</v>
      </c>
      <c r="I80" s="21">
        <f>VLOOKUP($B80,Reporte!$B$4:$S$42,7,0)</f>
        <v>1650000</v>
      </c>
      <c r="J80" s="3">
        <v>42816</v>
      </c>
      <c r="K80" s="4" t="str">
        <f>VLOOKUP(L80,Datos!$E$2:$F$69,2,0)</f>
        <v>COMPROBACIÓN</v>
      </c>
      <c r="L80" s="32" t="s">
        <v>264</v>
      </c>
      <c r="M80" s="32" t="s">
        <v>347</v>
      </c>
      <c r="N80" s="9">
        <f t="shared" si="1"/>
        <v>1</v>
      </c>
      <c r="O80" s="5" t="s">
        <v>153</v>
      </c>
      <c r="P80" s="2" t="s">
        <v>159</v>
      </c>
      <c r="Q80" s="3">
        <v>43305</v>
      </c>
      <c r="R80" s="44" t="str">
        <f>VLOOKUP($B80,Reporte!$B$4:$T$42,19,0)</f>
        <v>MIGUEL ANGEL DOMINGUEZ TELLEZ</v>
      </c>
      <c r="S80" s="46"/>
    </row>
    <row r="81" spans="1:19" ht="123.75" x14ac:dyDescent="0.25">
      <c r="A81" s="22">
        <f>VLOOKUP(B81,Reporte!$B$4:$U$42,20,0)</f>
        <v>12</v>
      </c>
      <c r="B81" s="2" t="s">
        <v>278</v>
      </c>
      <c r="C81" s="4" t="str">
        <f>VLOOKUP($B81,Reporte!$B$4:$S$42,2,0)</f>
        <v>SUR</v>
      </c>
      <c r="D81" s="4" t="str">
        <f>VLOOKUP($B81,Reporte!$B$4:$S$42,3,0)</f>
        <v>MARTINEZ DE LA TORRE</v>
      </c>
      <c r="E81" s="4" t="str">
        <f>VLOOKUP(B81,Reporte!$B$4:$E$42,4,0)</f>
        <v>COCAUN SPR DE RL</v>
      </c>
      <c r="F81" s="2" t="s">
        <v>96</v>
      </c>
      <c r="G81" s="4" t="str">
        <f>VLOOKUP($H81,Datos!$A:$B,2,0)</f>
        <v>PROGRAMA DE PRODUCTIVIDAD Y COMPETITIVIDAD AGROALIMENTARIA</v>
      </c>
      <c r="H81" s="4" t="str">
        <f>VLOOKUP($B81,Reporte!$B$4:$S$42,5,0)</f>
        <v>DESARROLLO PRODUCTIVO SUR SURESTE Y ZONAS ECONÓMICAS ESPECIALES</v>
      </c>
      <c r="I81" s="21">
        <f>VLOOKUP($B81,Reporte!$B$4:$S$42,7,0)</f>
        <v>1650000</v>
      </c>
      <c r="J81" s="3">
        <v>42816</v>
      </c>
      <c r="K81" s="4" t="str">
        <f>VLOOKUP(L81,Datos!$E$2:$F$69,2,0)</f>
        <v>COMPROBACIÓN</v>
      </c>
      <c r="L81" s="32" t="s">
        <v>348</v>
      </c>
      <c r="M81" s="32" t="s">
        <v>347</v>
      </c>
      <c r="N81" s="9">
        <f t="shared" si="1"/>
        <v>1</v>
      </c>
      <c r="O81" s="5" t="s">
        <v>153</v>
      </c>
      <c r="P81" s="2" t="s">
        <v>159</v>
      </c>
      <c r="Q81" s="3">
        <v>43305</v>
      </c>
      <c r="R81" s="44" t="str">
        <f>VLOOKUP($B81,Reporte!$B$4:$T$42,19,0)</f>
        <v>MIGUEL ANGEL DOMINGUEZ TELLEZ</v>
      </c>
      <c r="S81" s="46"/>
    </row>
    <row r="82" spans="1:19" ht="191.25" x14ac:dyDescent="0.25">
      <c r="A82" s="22">
        <f>VLOOKUP(B82,Reporte!$B$4:$U$42,20,0)</f>
        <v>12</v>
      </c>
      <c r="B82" s="2" t="s">
        <v>278</v>
      </c>
      <c r="C82" s="4" t="str">
        <f>VLOOKUP($B82,Reporte!$B$4:$S$42,2,0)</f>
        <v>SUR</v>
      </c>
      <c r="D82" s="4" t="str">
        <f>VLOOKUP($B82,Reporte!$B$4:$S$42,3,0)</f>
        <v>MARTINEZ DE LA TORRE</v>
      </c>
      <c r="E82" s="4" t="str">
        <f>VLOOKUP(B82,Reporte!$B$4:$E$42,4,0)</f>
        <v>COCAUN SPR DE RL</v>
      </c>
      <c r="F82" s="2" t="s">
        <v>96</v>
      </c>
      <c r="G82" s="4" t="str">
        <f>VLOOKUP($H82,Datos!$A:$B,2,0)</f>
        <v>PROGRAMA DE PRODUCTIVIDAD Y COMPETITIVIDAD AGROALIMENTARIA</v>
      </c>
      <c r="H82" s="4" t="str">
        <f>VLOOKUP($B82,Reporte!$B$4:$S$42,5,0)</f>
        <v>DESARROLLO PRODUCTIVO SUR SURESTE Y ZONAS ECONÓMICAS ESPECIALES</v>
      </c>
      <c r="I82" s="21">
        <f>VLOOKUP($B82,Reporte!$B$4:$S$42,7,0)</f>
        <v>1650000</v>
      </c>
      <c r="J82" s="3">
        <v>42816</v>
      </c>
      <c r="K82" s="4" t="str">
        <f>VLOOKUP(L82,Datos!$E$2:$F$69,2,0)</f>
        <v>OTROS</v>
      </c>
      <c r="L82" s="32" t="s">
        <v>184</v>
      </c>
      <c r="M82" s="32" t="s">
        <v>447</v>
      </c>
      <c r="N82" s="9">
        <f t="shared" si="1"/>
        <v>1</v>
      </c>
      <c r="O82" s="5" t="s">
        <v>153</v>
      </c>
      <c r="P82" s="2" t="s">
        <v>159</v>
      </c>
      <c r="Q82" s="3">
        <v>43305</v>
      </c>
      <c r="R82" s="44" t="str">
        <f>VLOOKUP($B82,Reporte!$B$4:$T$42,19,0)</f>
        <v>MIGUEL ANGEL DOMINGUEZ TELLEZ</v>
      </c>
      <c r="S82" s="47"/>
    </row>
    <row r="83" spans="1:19" ht="123.75" x14ac:dyDescent="0.25">
      <c r="A83" s="22">
        <f>VLOOKUP(B83,Reporte!$B$4:$U$42,20,0)</f>
        <v>13</v>
      </c>
      <c r="B83" s="2" t="s">
        <v>279</v>
      </c>
      <c r="C83" s="4" t="str">
        <f>VLOOKUP($B83,Reporte!$B$4:$S$42,2,0)</f>
        <v>SUR</v>
      </c>
      <c r="D83" s="4" t="str">
        <f>VLOOKUP($B83,Reporte!$B$4:$S$42,3,0)</f>
        <v>MARTINEZ DE LA TORRE</v>
      </c>
      <c r="E83" s="4" t="str">
        <f>VLOOKUP(B83,Reporte!$B$4:$E$42,4,0)</f>
        <v>VIVERO XILIAPAN SPR DE RL</v>
      </c>
      <c r="F83" s="2" t="s">
        <v>96</v>
      </c>
      <c r="G83" s="4" t="str">
        <f>VLOOKUP($H83,Datos!$A:$B,2,0)</f>
        <v>PROGRAMA DE PRODUCTIVIDAD Y COMPETITIVIDAD AGROALIMENTARIA</v>
      </c>
      <c r="H83" s="4" t="str">
        <f>VLOOKUP($B83,Reporte!$B$4:$S$42,5,0)</f>
        <v>DESARROLLO PRODUCTIVO SUR SURESTE Y ZONAS ECONÓMICAS ESPECIALES</v>
      </c>
      <c r="I83" s="21">
        <f>VLOOKUP($B83,Reporte!$B$4:$S$42,7,0)</f>
        <v>1155000</v>
      </c>
      <c r="J83" s="3">
        <v>42825</v>
      </c>
      <c r="K83" s="4" t="str">
        <f>VLOOKUP(L83,Datos!$E$2:$F$69,2,0)</f>
        <v>AUTORIZACIÓN</v>
      </c>
      <c r="L83" s="32" t="s">
        <v>245</v>
      </c>
      <c r="M83" s="32" t="s">
        <v>448</v>
      </c>
      <c r="N83" s="9">
        <f t="shared" si="1"/>
        <v>1</v>
      </c>
      <c r="O83" s="5" t="s">
        <v>153</v>
      </c>
      <c r="P83" s="2" t="s">
        <v>138</v>
      </c>
      <c r="Q83" s="3">
        <v>43251</v>
      </c>
      <c r="R83" s="44" t="str">
        <f>VLOOKUP($B83,Reporte!$B$4:$T$42,19,0)</f>
        <v>JOSE ISABEL CLAUDIO MONTES</v>
      </c>
      <c r="S83" s="47"/>
    </row>
    <row r="84" spans="1:19" ht="90" x14ac:dyDescent="0.25">
      <c r="A84" s="22">
        <f>VLOOKUP(B84,Reporte!$B$4:$U$42,20,0)</f>
        <v>13</v>
      </c>
      <c r="B84" s="2" t="s">
        <v>279</v>
      </c>
      <c r="C84" s="4" t="str">
        <f>VLOOKUP($B84,Reporte!$B$4:$S$42,2,0)</f>
        <v>SUR</v>
      </c>
      <c r="D84" s="4" t="str">
        <f>VLOOKUP($B84,Reporte!$B$4:$S$42,3,0)</f>
        <v>MARTINEZ DE LA TORRE</v>
      </c>
      <c r="E84" s="4" t="str">
        <f>VLOOKUP(B84,Reporte!$B$4:$E$42,4,0)</f>
        <v>VIVERO XILIAPAN SPR DE RL</v>
      </c>
      <c r="F84" s="2" t="s">
        <v>96</v>
      </c>
      <c r="G84" s="4" t="str">
        <f>VLOOKUP($H84,Datos!$A:$B,2,0)</f>
        <v>PROGRAMA DE PRODUCTIVIDAD Y COMPETITIVIDAD AGROALIMENTARIA</v>
      </c>
      <c r="H84" s="4" t="str">
        <f>VLOOKUP($B84,Reporte!$B$4:$S$42,5,0)</f>
        <v>DESARROLLO PRODUCTIVO SUR SURESTE Y ZONAS ECONÓMICAS ESPECIALES</v>
      </c>
      <c r="I84" s="21">
        <f>VLOOKUP($B84,Reporte!$B$4:$S$42,7,0)</f>
        <v>1155000</v>
      </c>
      <c r="J84" s="3">
        <v>42825</v>
      </c>
      <c r="K84" s="4" t="str">
        <f>VLOOKUP(L84,Datos!$E$2:$F$69,2,0)</f>
        <v>COMPROBACIÓN</v>
      </c>
      <c r="L84" s="32" t="s">
        <v>259</v>
      </c>
      <c r="M84" s="32" t="s">
        <v>349</v>
      </c>
      <c r="N84" s="9">
        <f t="shared" si="1"/>
        <v>1</v>
      </c>
      <c r="O84" s="5" t="s">
        <v>153</v>
      </c>
      <c r="P84" s="2" t="s">
        <v>159</v>
      </c>
      <c r="Q84" s="3">
        <v>43251</v>
      </c>
      <c r="R84" s="44" t="str">
        <f>VLOOKUP($B84,Reporte!$B$4:$T$42,19,0)</f>
        <v>JOSE ISABEL CLAUDIO MONTES</v>
      </c>
      <c r="S84" s="47"/>
    </row>
    <row r="85" spans="1:19" ht="67.5" x14ac:dyDescent="0.25">
      <c r="A85" s="22">
        <f>VLOOKUP(B85,Reporte!$B$4:$U$42,20,0)</f>
        <v>13</v>
      </c>
      <c r="B85" s="2" t="s">
        <v>279</v>
      </c>
      <c r="C85" s="4" t="str">
        <f>VLOOKUP($B85,Reporte!$B$4:$S$42,2,0)</f>
        <v>SUR</v>
      </c>
      <c r="D85" s="4" t="str">
        <f>VLOOKUP($B85,Reporte!$B$4:$S$42,3,0)</f>
        <v>MARTINEZ DE LA TORRE</v>
      </c>
      <c r="E85" s="4" t="str">
        <f>VLOOKUP(B85,Reporte!$B$4:$E$42,4,0)</f>
        <v>VIVERO XILIAPAN SPR DE RL</v>
      </c>
      <c r="F85" s="2" t="s">
        <v>96</v>
      </c>
      <c r="G85" s="4" t="str">
        <f>VLOOKUP($H85,Datos!$A:$B,2,0)</f>
        <v>PROGRAMA DE PRODUCTIVIDAD Y COMPETITIVIDAD AGROALIMENTARIA</v>
      </c>
      <c r="H85" s="4" t="str">
        <f>VLOOKUP($B85,Reporte!$B$4:$S$42,5,0)</f>
        <v>DESARROLLO PRODUCTIVO SUR SURESTE Y ZONAS ECONÓMICAS ESPECIALES</v>
      </c>
      <c r="I85" s="21">
        <f>VLOOKUP($B85,Reporte!$B$4:$S$42,7,0)</f>
        <v>1155000</v>
      </c>
      <c r="J85" s="3">
        <v>42816</v>
      </c>
      <c r="K85" s="4" t="str">
        <f>VLOOKUP(L85,Datos!$E$2:$F$69,2,0)</f>
        <v>COMPROBACIÓN</v>
      </c>
      <c r="L85" s="32" t="s">
        <v>260</v>
      </c>
      <c r="M85" s="32" t="s">
        <v>347</v>
      </c>
      <c r="N85" s="9">
        <f t="shared" si="1"/>
        <v>1</v>
      </c>
      <c r="O85" s="5" t="s">
        <v>153</v>
      </c>
      <c r="P85" s="2" t="s">
        <v>159</v>
      </c>
      <c r="Q85" s="3">
        <v>43251</v>
      </c>
      <c r="R85" s="44" t="str">
        <f>VLOOKUP($B85,Reporte!$B$4:$T$42,19,0)</f>
        <v>JOSE ISABEL CLAUDIO MONTES</v>
      </c>
      <c r="S85" s="46"/>
    </row>
    <row r="86" spans="1:19" ht="67.5" x14ac:dyDescent="0.25">
      <c r="A86" s="22">
        <f>VLOOKUP(B86,Reporte!$B$4:$U$42,20,0)</f>
        <v>13</v>
      </c>
      <c r="B86" s="2" t="s">
        <v>279</v>
      </c>
      <c r="C86" s="4" t="str">
        <f>VLOOKUP($B86,Reporte!$B$4:$S$42,2,0)</f>
        <v>SUR</v>
      </c>
      <c r="D86" s="4" t="str">
        <f>VLOOKUP($B86,Reporte!$B$4:$S$42,3,0)</f>
        <v>MARTINEZ DE LA TORRE</v>
      </c>
      <c r="E86" s="4" t="str">
        <f>VLOOKUP(B86,Reporte!$B$4:$E$42,4,0)</f>
        <v>VIVERO XILIAPAN SPR DE RL</v>
      </c>
      <c r="F86" s="2" t="s">
        <v>96</v>
      </c>
      <c r="G86" s="4" t="str">
        <f>VLOOKUP($H86,Datos!$A:$B,2,0)</f>
        <v>PROGRAMA DE PRODUCTIVIDAD Y COMPETITIVIDAD AGROALIMENTARIA</v>
      </c>
      <c r="H86" s="4" t="str">
        <f>VLOOKUP($B86,Reporte!$B$4:$S$42,5,0)</f>
        <v>DESARROLLO PRODUCTIVO SUR SURESTE Y ZONAS ECONÓMICAS ESPECIALES</v>
      </c>
      <c r="I86" s="21">
        <f>VLOOKUP($B86,Reporte!$B$4:$S$42,7,0)</f>
        <v>1155000</v>
      </c>
      <c r="J86" s="3">
        <v>42816</v>
      </c>
      <c r="K86" s="4" t="str">
        <f>VLOOKUP(L86,Datos!$E$2:$F$69,2,0)</f>
        <v>COMPROBACIÓN</v>
      </c>
      <c r="L86" s="32" t="s">
        <v>264</v>
      </c>
      <c r="M86" s="32" t="s">
        <v>347</v>
      </c>
      <c r="N86" s="9">
        <f t="shared" si="1"/>
        <v>1</v>
      </c>
      <c r="O86" s="5" t="s">
        <v>153</v>
      </c>
      <c r="P86" s="2" t="s">
        <v>159</v>
      </c>
      <c r="Q86" s="3">
        <v>43251</v>
      </c>
      <c r="R86" s="44" t="str">
        <f>VLOOKUP($B86,Reporte!$B$4:$T$42,19,0)</f>
        <v>JOSE ISABEL CLAUDIO MONTES</v>
      </c>
      <c r="S86" s="46"/>
    </row>
    <row r="87" spans="1:19" ht="123.75" x14ac:dyDescent="0.25">
      <c r="A87" s="22">
        <f>VLOOKUP(B87,Reporte!$B$4:$U$42,20,0)</f>
        <v>13</v>
      </c>
      <c r="B87" s="2" t="s">
        <v>279</v>
      </c>
      <c r="C87" s="4" t="str">
        <f>VLOOKUP($B87,Reporte!$B$4:$S$42,2,0)</f>
        <v>SUR</v>
      </c>
      <c r="D87" s="4" t="str">
        <f>VLOOKUP($B87,Reporte!$B$4:$S$42,3,0)</f>
        <v>MARTINEZ DE LA TORRE</v>
      </c>
      <c r="E87" s="4" t="str">
        <f>VLOOKUP(B87,Reporte!$B$4:$E$42,4,0)</f>
        <v>VIVERO XILIAPAN SPR DE RL</v>
      </c>
      <c r="F87" s="2" t="s">
        <v>96</v>
      </c>
      <c r="G87" s="4" t="str">
        <f>VLOOKUP($H87,Datos!$A:$B,2,0)</f>
        <v>PROGRAMA DE PRODUCTIVIDAD Y COMPETITIVIDAD AGROALIMENTARIA</v>
      </c>
      <c r="H87" s="4" t="str">
        <f>VLOOKUP($B87,Reporte!$B$4:$S$42,5,0)</f>
        <v>DESARROLLO PRODUCTIVO SUR SURESTE Y ZONAS ECONÓMICAS ESPECIALES</v>
      </c>
      <c r="I87" s="21">
        <f>VLOOKUP($B87,Reporte!$B$4:$S$42,7,0)</f>
        <v>1155000</v>
      </c>
      <c r="J87" s="3">
        <v>42816</v>
      </c>
      <c r="K87" s="4" t="str">
        <f>VLOOKUP(L87,Datos!$E$2:$F$69,2,0)</f>
        <v>COMPROBACIÓN</v>
      </c>
      <c r="L87" s="32" t="s">
        <v>348</v>
      </c>
      <c r="M87" s="32" t="s">
        <v>347</v>
      </c>
      <c r="N87" s="9">
        <f t="shared" si="1"/>
        <v>1</v>
      </c>
      <c r="O87" s="5" t="s">
        <v>153</v>
      </c>
      <c r="P87" s="2" t="s">
        <v>159</v>
      </c>
      <c r="Q87" s="3">
        <v>43251</v>
      </c>
      <c r="R87" s="44" t="str">
        <f>VLOOKUP($B87,Reporte!$B$4:$T$42,19,0)</f>
        <v>JOSE ISABEL CLAUDIO MONTES</v>
      </c>
      <c r="S87" s="46"/>
    </row>
    <row r="88" spans="1:19" ht="146.25" x14ac:dyDescent="0.25">
      <c r="A88" s="22">
        <f>VLOOKUP(B88,Reporte!$B$4:$U$42,20,0)</f>
        <v>13</v>
      </c>
      <c r="B88" s="2" t="s">
        <v>279</v>
      </c>
      <c r="C88" s="4" t="str">
        <f>VLOOKUP($B88,Reporte!$B$4:$S$42,2,0)</f>
        <v>SUR</v>
      </c>
      <c r="D88" s="4" t="str">
        <f>VLOOKUP($B88,Reporte!$B$4:$S$42,3,0)</f>
        <v>MARTINEZ DE LA TORRE</v>
      </c>
      <c r="E88" s="4" t="str">
        <f>VLOOKUP(B88,Reporte!$B$4:$E$42,4,0)</f>
        <v>VIVERO XILIAPAN SPR DE RL</v>
      </c>
      <c r="F88" s="2" t="s">
        <v>96</v>
      </c>
      <c r="G88" s="4" t="str">
        <f>VLOOKUP($H88,Datos!$A:$B,2,0)</f>
        <v>PROGRAMA DE PRODUCTIVIDAD Y COMPETITIVIDAD AGROALIMENTARIA</v>
      </c>
      <c r="H88" s="4" t="str">
        <f>VLOOKUP($B88,Reporte!$B$4:$S$42,5,0)</f>
        <v>DESARROLLO PRODUCTIVO SUR SURESTE Y ZONAS ECONÓMICAS ESPECIALES</v>
      </c>
      <c r="I88" s="21">
        <f>VLOOKUP($B88,Reporte!$B$4:$S$42,7,0)</f>
        <v>1155000</v>
      </c>
      <c r="J88" s="3">
        <v>42816</v>
      </c>
      <c r="K88" s="4" t="str">
        <f>VLOOKUP(L88,Datos!$E$2:$F$69,2,0)</f>
        <v>OTROS</v>
      </c>
      <c r="L88" s="32" t="s">
        <v>184</v>
      </c>
      <c r="M88" s="32" t="s">
        <v>482</v>
      </c>
      <c r="N88" s="9">
        <f t="shared" si="1"/>
        <v>1</v>
      </c>
      <c r="O88" s="5" t="s">
        <v>153</v>
      </c>
      <c r="P88" s="2" t="s">
        <v>159</v>
      </c>
      <c r="Q88" s="3">
        <v>43251</v>
      </c>
      <c r="R88" s="44" t="str">
        <f>VLOOKUP($B88,Reporte!$B$4:$T$42,19,0)</f>
        <v>JOSE ISABEL CLAUDIO MONTES</v>
      </c>
      <c r="S88" s="47"/>
    </row>
    <row r="89" spans="1:19" ht="67.5" x14ac:dyDescent="0.25">
      <c r="A89" s="22">
        <f>VLOOKUP(B89,Reporte!$B$4:$U$42,20,0)</f>
        <v>14</v>
      </c>
      <c r="B89" s="2" t="s">
        <v>280</v>
      </c>
      <c r="C89" s="4" t="str">
        <f>VLOOKUP($B89,Reporte!$B$4:$S$42,2,0)</f>
        <v>SUR</v>
      </c>
      <c r="D89" s="4" t="str">
        <f>VLOOKUP($B89,Reporte!$B$4:$S$42,3,0)</f>
        <v>MARTINEZ DE LA TORRE</v>
      </c>
      <c r="E89" s="4" t="str">
        <f>VLOOKUP(B89,Reporte!$B$4:$E$42,4,0)</f>
        <v>SERGIO EDUARDO GRAILLET CONTRERAS</v>
      </c>
      <c r="F89" s="2" t="s">
        <v>96</v>
      </c>
      <c r="G89" s="4" t="str">
        <f>VLOOKUP($H89,Datos!$A:$B,2,0)</f>
        <v>PROGRAMA DE PRODUCTIVIDAD Y COMPETITIVIDAD AGROALIMENTARIA</v>
      </c>
      <c r="H89" s="4" t="str">
        <f>VLOOKUP($B89,Reporte!$B$4:$S$42,5,0)</f>
        <v>DESARROLLO PRODUCTIVO SUR SURESTE Y ZONAS ECONÓMICAS ESPECIALES</v>
      </c>
      <c r="I89" s="21">
        <f>VLOOKUP($B89,Reporte!$B$4:$S$42,7,0)</f>
        <v>398520</v>
      </c>
      <c r="J89" s="3">
        <v>42842</v>
      </c>
      <c r="K89" s="4" t="str">
        <f>VLOOKUP(L89,Datos!$E$2:$F$69,2,0)</f>
        <v>SOLICITUD</v>
      </c>
      <c r="L89" s="32" t="s">
        <v>232</v>
      </c>
      <c r="M89" s="32" t="s">
        <v>351</v>
      </c>
      <c r="N89" s="9">
        <f t="shared" si="1"/>
        <v>1</v>
      </c>
      <c r="O89" s="5" t="s">
        <v>153</v>
      </c>
      <c r="P89" s="2" t="s">
        <v>159</v>
      </c>
      <c r="Q89" s="3">
        <v>43270</v>
      </c>
      <c r="R89" s="44" t="str">
        <f>VLOOKUP($B89,Reporte!$B$4:$T$42,19,0)</f>
        <v>RUBEN GOMEZ HERNANDEZ</v>
      </c>
      <c r="S89" s="46"/>
    </row>
    <row r="90" spans="1:19" ht="123.75" x14ac:dyDescent="0.25">
      <c r="A90" s="22">
        <f>VLOOKUP(B90,Reporte!$B$4:$U$42,20,0)</f>
        <v>14</v>
      </c>
      <c r="B90" s="2" t="s">
        <v>280</v>
      </c>
      <c r="C90" s="4" t="str">
        <f>VLOOKUP($B90,Reporte!$B$4:$S$42,2,0)</f>
        <v>SUR</v>
      </c>
      <c r="D90" s="4" t="str">
        <f>VLOOKUP($B90,Reporte!$B$4:$S$42,3,0)</f>
        <v>MARTINEZ DE LA TORRE</v>
      </c>
      <c r="E90" s="4" t="str">
        <f>VLOOKUP(B90,Reporte!$B$4:$E$42,4,0)</f>
        <v>SERGIO EDUARDO GRAILLET CONTRERAS</v>
      </c>
      <c r="F90" s="2" t="s">
        <v>96</v>
      </c>
      <c r="G90" s="4" t="str">
        <f>VLOOKUP($H90,Datos!$A:$B,2,0)</f>
        <v>PROGRAMA DE PRODUCTIVIDAD Y COMPETITIVIDAD AGROALIMENTARIA</v>
      </c>
      <c r="H90" s="4" t="str">
        <f>VLOOKUP($B90,Reporte!$B$4:$S$42,5,0)</f>
        <v>DESARROLLO PRODUCTIVO SUR SURESTE Y ZONAS ECONÓMICAS ESPECIALES</v>
      </c>
      <c r="I90" s="21">
        <f>VLOOKUP($B90,Reporte!$B$4:$S$42,7,0)</f>
        <v>398520</v>
      </c>
      <c r="J90" s="3">
        <v>42842</v>
      </c>
      <c r="K90" s="4" t="str">
        <f>VLOOKUP(L90,Datos!$E$2:$F$69,2,0)</f>
        <v>AUTORIZACIÓN</v>
      </c>
      <c r="L90" s="32" t="s">
        <v>245</v>
      </c>
      <c r="M90" s="32" t="s">
        <v>434</v>
      </c>
      <c r="N90" s="9">
        <f t="shared" si="1"/>
        <v>1</v>
      </c>
      <c r="O90" s="5" t="s">
        <v>153</v>
      </c>
      <c r="P90" s="2" t="s">
        <v>138</v>
      </c>
      <c r="Q90" s="3">
        <v>43301</v>
      </c>
      <c r="R90" s="44" t="str">
        <f>VLOOKUP($B90,Reporte!$B$4:$T$42,19,0)</f>
        <v>RUBEN GOMEZ HERNANDEZ</v>
      </c>
      <c r="S90" s="47"/>
    </row>
    <row r="91" spans="1:19" ht="90" x14ac:dyDescent="0.25">
      <c r="A91" s="22">
        <f>VLOOKUP(B91,Reporte!$B$4:$U$42,20,0)</f>
        <v>14</v>
      </c>
      <c r="B91" s="2" t="s">
        <v>280</v>
      </c>
      <c r="C91" s="4" t="str">
        <f>VLOOKUP($B91,Reporte!$B$4:$S$42,2,0)</f>
        <v>SUR</v>
      </c>
      <c r="D91" s="4" t="str">
        <f>VLOOKUP($B91,Reporte!$B$4:$S$42,3,0)</f>
        <v>MARTINEZ DE LA TORRE</v>
      </c>
      <c r="E91" s="4" t="str">
        <f>VLOOKUP(B91,Reporte!$B$4:$E$42,4,0)</f>
        <v>SERGIO EDUARDO GRAILLET CONTRERAS</v>
      </c>
      <c r="F91" s="2" t="s">
        <v>96</v>
      </c>
      <c r="G91" s="4" t="str">
        <f>VLOOKUP($H91,Datos!$A:$B,2,0)</f>
        <v>PROGRAMA DE PRODUCTIVIDAD Y COMPETITIVIDAD AGROALIMENTARIA</v>
      </c>
      <c r="H91" s="4" t="str">
        <f>VLOOKUP($B91,Reporte!$B$4:$S$42,5,0)</f>
        <v>DESARROLLO PRODUCTIVO SUR SURESTE Y ZONAS ECONÓMICAS ESPECIALES</v>
      </c>
      <c r="I91" s="21">
        <f>VLOOKUP($B91,Reporte!$B$4:$S$42,7,0)</f>
        <v>398520</v>
      </c>
      <c r="J91" s="3">
        <v>42842</v>
      </c>
      <c r="K91" s="4" t="str">
        <f>VLOOKUP(L91,Datos!$E$2:$F$69,2,0)</f>
        <v>COMPROBACIÓN</v>
      </c>
      <c r="L91" s="32" t="s">
        <v>259</v>
      </c>
      <c r="M91" s="32" t="s">
        <v>349</v>
      </c>
      <c r="N91" s="9">
        <f t="shared" si="1"/>
        <v>1</v>
      </c>
      <c r="O91" s="5" t="s">
        <v>153</v>
      </c>
      <c r="P91" s="2" t="s">
        <v>159</v>
      </c>
      <c r="Q91" s="3">
        <v>43301</v>
      </c>
      <c r="R91" s="44" t="str">
        <f>VLOOKUP($B91,Reporte!$B$4:$T$42,19,0)</f>
        <v>RUBEN GOMEZ HERNANDEZ</v>
      </c>
      <c r="S91" s="47"/>
    </row>
    <row r="92" spans="1:19" ht="67.5" x14ac:dyDescent="0.25">
      <c r="A92" s="22">
        <f>VLOOKUP(B92,Reporte!$B$4:$U$42,20,0)</f>
        <v>14</v>
      </c>
      <c r="B92" s="2" t="s">
        <v>280</v>
      </c>
      <c r="C92" s="4" t="str">
        <f>VLOOKUP($B92,Reporte!$B$4:$S$42,2,0)</f>
        <v>SUR</v>
      </c>
      <c r="D92" s="4" t="str">
        <f>VLOOKUP($B92,Reporte!$B$4:$S$42,3,0)</f>
        <v>MARTINEZ DE LA TORRE</v>
      </c>
      <c r="E92" s="4" t="str">
        <f>VLOOKUP(B92,Reporte!$B$4:$E$42,4,0)</f>
        <v>SERGIO EDUARDO GRAILLET CONTRERAS</v>
      </c>
      <c r="F92" s="2" t="s">
        <v>96</v>
      </c>
      <c r="G92" s="4" t="str">
        <f>VLOOKUP($H92,Datos!$A:$B,2,0)</f>
        <v>PROGRAMA DE PRODUCTIVIDAD Y COMPETITIVIDAD AGROALIMENTARIA</v>
      </c>
      <c r="H92" s="4" t="str">
        <f>VLOOKUP($B92,Reporte!$B$4:$S$42,5,0)</f>
        <v>DESARROLLO PRODUCTIVO SUR SURESTE Y ZONAS ECONÓMICAS ESPECIALES</v>
      </c>
      <c r="I92" s="21">
        <f>VLOOKUP($B92,Reporte!$B$4:$S$42,7,0)</f>
        <v>398520</v>
      </c>
      <c r="J92" s="3">
        <v>42842</v>
      </c>
      <c r="K92" s="4" t="str">
        <f>VLOOKUP(L92,Datos!$E$2:$F$69,2,0)</f>
        <v>COMPROBACIÓN</v>
      </c>
      <c r="L92" s="32" t="s">
        <v>260</v>
      </c>
      <c r="M92" s="32" t="s">
        <v>347</v>
      </c>
      <c r="N92" s="9">
        <f t="shared" si="1"/>
        <v>1</v>
      </c>
      <c r="O92" s="5" t="s">
        <v>153</v>
      </c>
      <c r="P92" s="2" t="s">
        <v>159</v>
      </c>
      <c r="Q92" s="3">
        <v>43301</v>
      </c>
      <c r="R92" s="44" t="str">
        <f>VLOOKUP($B92,Reporte!$B$4:$T$42,19,0)</f>
        <v>RUBEN GOMEZ HERNANDEZ</v>
      </c>
      <c r="S92" s="46"/>
    </row>
    <row r="93" spans="1:19" ht="67.5" x14ac:dyDescent="0.25">
      <c r="A93" s="22">
        <f>VLOOKUP(B93,Reporte!$B$4:$U$42,20,0)</f>
        <v>14</v>
      </c>
      <c r="B93" s="2" t="s">
        <v>280</v>
      </c>
      <c r="C93" s="4" t="str">
        <f>VLOOKUP($B93,Reporte!$B$4:$S$42,2,0)</f>
        <v>SUR</v>
      </c>
      <c r="D93" s="4" t="str">
        <f>VLOOKUP($B93,Reporte!$B$4:$S$42,3,0)</f>
        <v>MARTINEZ DE LA TORRE</v>
      </c>
      <c r="E93" s="4" t="str">
        <f>VLOOKUP(B93,Reporte!$B$4:$E$42,4,0)</f>
        <v>SERGIO EDUARDO GRAILLET CONTRERAS</v>
      </c>
      <c r="F93" s="2" t="s">
        <v>96</v>
      </c>
      <c r="G93" s="4" t="str">
        <f>VLOOKUP($H93,Datos!$A:$B,2,0)</f>
        <v>PROGRAMA DE PRODUCTIVIDAD Y COMPETITIVIDAD AGROALIMENTARIA</v>
      </c>
      <c r="H93" s="4" t="str">
        <f>VLOOKUP($B93,Reporte!$B$4:$S$42,5,0)</f>
        <v>DESARROLLO PRODUCTIVO SUR SURESTE Y ZONAS ECONÓMICAS ESPECIALES</v>
      </c>
      <c r="I93" s="21">
        <f>VLOOKUP($B93,Reporte!$B$4:$S$42,7,0)</f>
        <v>398520</v>
      </c>
      <c r="J93" s="3">
        <v>42842</v>
      </c>
      <c r="K93" s="4" t="str">
        <f>VLOOKUP(L93,Datos!$E$2:$F$69,2,0)</f>
        <v>COMPROBACIÓN</v>
      </c>
      <c r="L93" s="32" t="s">
        <v>264</v>
      </c>
      <c r="M93" s="32" t="s">
        <v>347</v>
      </c>
      <c r="N93" s="9">
        <f t="shared" si="1"/>
        <v>1</v>
      </c>
      <c r="O93" s="5" t="s">
        <v>153</v>
      </c>
      <c r="P93" s="2" t="s">
        <v>159</v>
      </c>
      <c r="Q93" s="3">
        <v>43301</v>
      </c>
      <c r="R93" s="44" t="str">
        <f>VLOOKUP($B93,Reporte!$B$4:$T$42,19,0)</f>
        <v>RUBEN GOMEZ HERNANDEZ</v>
      </c>
      <c r="S93" s="46"/>
    </row>
    <row r="94" spans="1:19" ht="123.75" x14ac:dyDescent="0.25">
      <c r="A94" s="22">
        <f>VLOOKUP(B94,Reporte!$B$4:$U$42,20,0)</f>
        <v>14</v>
      </c>
      <c r="B94" s="2" t="s">
        <v>280</v>
      </c>
      <c r="C94" s="4" t="str">
        <f>VLOOKUP($B94,Reporte!$B$4:$S$42,2,0)</f>
        <v>SUR</v>
      </c>
      <c r="D94" s="4" t="str">
        <f>VLOOKUP($B94,Reporte!$B$4:$S$42,3,0)</f>
        <v>MARTINEZ DE LA TORRE</v>
      </c>
      <c r="E94" s="4" t="str">
        <f>VLOOKUP(B94,Reporte!$B$4:$E$42,4,0)</f>
        <v>SERGIO EDUARDO GRAILLET CONTRERAS</v>
      </c>
      <c r="F94" s="2" t="s">
        <v>96</v>
      </c>
      <c r="G94" s="4" t="str">
        <f>VLOOKUP($H94,Datos!$A:$B,2,0)</f>
        <v>PROGRAMA DE PRODUCTIVIDAD Y COMPETITIVIDAD AGROALIMENTARIA</v>
      </c>
      <c r="H94" s="4" t="str">
        <f>VLOOKUP($B94,Reporte!$B$4:$S$42,5,0)</f>
        <v>DESARROLLO PRODUCTIVO SUR SURESTE Y ZONAS ECONÓMICAS ESPECIALES</v>
      </c>
      <c r="I94" s="21">
        <f>VLOOKUP($B94,Reporte!$B$4:$S$42,7,0)</f>
        <v>398520</v>
      </c>
      <c r="J94" s="3">
        <v>42842</v>
      </c>
      <c r="K94" s="4" t="str">
        <f>VLOOKUP(L94,Datos!$E$2:$F$69,2,0)</f>
        <v>COMPROBACIÓN</v>
      </c>
      <c r="L94" s="32" t="s">
        <v>348</v>
      </c>
      <c r="M94" s="32" t="s">
        <v>347</v>
      </c>
      <c r="N94" s="9">
        <f t="shared" si="1"/>
        <v>1</v>
      </c>
      <c r="O94" s="5" t="s">
        <v>153</v>
      </c>
      <c r="P94" s="2" t="s">
        <v>159</v>
      </c>
      <c r="Q94" s="3">
        <v>43301</v>
      </c>
      <c r="R94" s="44" t="str">
        <f>VLOOKUP($B94,Reporte!$B$4:$T$42,19,0)</f>
        <v>RUBEN GOMEZ HERNANDEZ</v>
      </c>
      <c r="S94" s="46"/>
    </row>
    <row r="95" spans="1:19" ht="78.75" x14ac:dyDescent="0.25">
      <c r="A95" s="22">
        <f>VLOOKUP(B95,Reporte!$B$4:$U$42,20,0)</f>
        <v>14</v>
      </c>
      <c r="B95" s="2" t="s">
        <v>280</v>
      </c>
      <c r="C95" s="4" t="str">
        <f>VLOOKUP($B95,Reporte!$B$4:$S$42,2,0)</f>
        <v>SUR</v>
      </c>
      <c r="D95" s="4" t="str">
        <f>VLOOKUP($B95,Reporte!$B$4:$S$42,3,0)</f>
        <v>MARTINEZ DE LA TORRE</v>
      </c>
      <c r="E95" s="4" t="str">
        <f>VLOOKUP(B95,Reporte!$B$4:$E$42,4,0)</f>
        <v>SERGIO EDUARDO GRAILLET CONTRERAS</v>
      </c>
      <c r="F95" s="2" t="s">
        <v>96</v>
      </c>
      <c r="G95" s="4" t="str">
        <f>VLOOKUP($H95,Datos!$A:$B,2,0)</f>
        <v>PROGRAMA DE PRODUCTIVIDAD Y COMPETITIVIDAD AGROALIMENTARIA</v>
      </c>
      <c r="H95" s="4" t="str">
        <f>VLOOKUP($B95,Reporte!$B$4:$S$42,5,0)</f>
        <v>DESARROLLO PRODUCTIVO SUR SURESTE Y ZONAS ECONÓMICAS ESPECIALES</v>
      </c>
      <c r="I95" s="21">
        <f>VLOOKUP($B95,Reporte!$B$4:$S$42,7,0)</f>
        <v>398520</v>
      </c>
      <c r="J95" s="3">
        <v>42818</v>
      </c>
      <c r="K95" s="4" t="str">
        <f>VLOOKUP(L95,Datos!$E$2:$F$69,2,0)</f>
        <v>OTROS</v>
      </c>
      <c r="L95" s="32" t="s">
        <v>184</v>
      </c>
      <c r="M95" s="32" t="s">
        <v>449</v>
      </c>
      <c r="N95" s="9">
        <f t="shared" si="1"/>
        <v>1</v>
      </c>
      <c r="O95" s="5" t="s">
        <v>153</v>
      </c>
      <c r="P95" s="2" t="s">
        <v>159</v>
      </c>
      <c r="Q95" s="3">
        <v>43279</v>
      </c>
      <c r="R95" s="44" t="str">
        <f>VLOOKUP($B95,Reporte!$B$4:$T$42,19,0)</f>
        <v>RUBEN GOMEZ HERNANDEZ</v>
      </c>
      <c r="S95" s="47"/>
    </row>
    <row r="96" spans="1:19" ht="67.5" x14ac:dyDescent="0.25">
      <c r="A96" s="22">
        <f>VLOOKUP(B96,Reporte!$B$4:$U$42,20,0)</f>
        <v>14</v>
      </c>
      <c r="B96" s="2" t="s">
        <v>280</v>
      </c>
      <c r="C96" s="4" t="str">
        <f>VLOOKUP($B96,Reporte!$B$4:$S$42,2,0)</f>
        <v>SUR</v>
      </c>
      <c r="D96" s="4" t="str">
        <f>VLOOKUP($B96,Reporte!$B$4:$S$42,3,0)</f>
        <v>MARTINEZ DE LA TORRE</v>
      </c>
      <c r="E96" s="4" t="str">
        <f>VLOOKUP(B96,Reporte!$B$4:$E$42,4,0)</f>
        <v>SERGIO EDUARDO GRAILLET CONTRERAS</v>
      </c>
      <c r="F96" s="2" t="s">
        <v>96</v>
      </c>
      <c r="G96" s="4" t="str">
        <f>VLOOKUP($H96,Datos!$A:$B,2,0)</f>
        <v>PROGRAMA DE PRODUCTIVIDAD Y COMPETITIVIDAD AGROALIMENTARIA</v>
      </c>
      <c r="H96" s="4" t="str">
        <f>VLOOKUP($B96,Reporte!$B$4:$S$42,5,0)</f>
        <v>DESARROLLO PRODUCTIVO SUR SURESTE Y ZONAS ECONÓMICAS ESPECIALES</v>
      </c>
      <c r="I96" s="21">
        <f>VLOOKUP($B96,Reporte!$B$4:$S$42,7,0)</f>
        <v>398520</v>
      </c>
      <c r="J96" s="3">
        <v>42818</v>
      </c>
      <c r="K96" s="4" t="str">
        <f>VLOOKUP(L96,Datos!$E$2:$F$69,2,0)</f>
        <v>OTROS</v>
      </c>
      <c r="L96" s="32" t="s">
        <v>184</v>
      </c>
      <c r="M96" s="32" t="s">
        <v>450</v>
      </c>
      <c r="N96" s="9">
        <f t="shared" si="1"/>
        <v>1</v>
      </c>
      <c r="O96" s="5" t="s">
        <v>153</v>
      </c>
      <c r="P96" s="2" t="s">
        <v>159</v>
      </c>
      <c r="Q96" s="3">
        <v>43279</v>
      </c>
      <c r="R96" s="44" t="str">
        <f>VLOOKUP($B96,Reporte!$B$4:$T$42,19,0)</f>
        <v>RUBEN GOMEZ HERNANDEZ</v>
      </c>
      <c r="S96" s="46"/>
    </row>
    <row r="97" spans="1:19" ht="67.5" x14ac:dyDescent="0.25">
      <c r="A97" s="22">
        <f>VLOOKUP(B97,Reporte!$B$4:$U$42,20,0)</f>
        <v>15</v>
      </c>
      <c r="B97" s="2" t="s">
        <v>281</v>
      </c>
      <c r="C97" s="4" t="str">
        <f>VLOOKUP($B97,Reporte!$B$4:$S$42,2,0)</f>
        <v>SUR</v>
      </c>
      <c r="D97" s="4" t="str">
        <f>VLOOKUP($B97,Reporte!$B$4:$S$42,3,0)</f>
        <v>POZA RICA</v>
      </c>
      <c r="E97" s="4" t="str">
        <f>VLOOKUP(B97,Reporte!$B$4:$E$42,4,0)</f>
        <v>FELICIANO GUTIERREZ LOPEZ</v>
      </c>
      <c r="F97" s="2" t="s">
        <v>96</v>
      </c>
      <c r="G97" s="4" t="str">
        <f>VLOOKUP($H97,Datos!$A:$B,2,0)</f>
        <v>PROGRAMA DE PRODUCTIVIDAD Y COMPETITIVIDAD AGROALIMENTARIA</v>
      </c>
      <c r="H97" s="4" t="str">
        <f>VLOOKUP($B97,Reporte!$B$4:$S$42,5,0)</f>
        <v>DESARROLLO PRODUCTIVO SUR SURESTE Y ZONAS ECONÓMICAS ESPECIALES</v>
      </c>
      <c r="I97" s="21">
        <f>VLOOKUP($B97,Reporte!$B$4:$S$42,7,0)</f>
        <v>247500</v>
      </c>
      <c r="J97" s="3">
        <v>42845</v>
      </c>
      <c r="K97" s="4" t="str">
        <f>VLOOKUP(L97,Datos!$E$2:$F$69,2,0)</f>
        <v>SOLICITUD</v>
      </c>
      <c r="L97" s="32" t="s">
        <v>221</v>
      </c>
      <c r="M97" s="32" t="s">
        <v>352</v>
      </c>
      <c r="N97" s="9">
        <f t="shared" si="1"/>
        <v>1</v>
      </c>
      <c r="O97" s="5" t="s">
        <v>153</v>
      </c>
      <c r="P97" s="2" t="s">
        <v>138</v>
      </c>
      <c r="Q97" s="3">
        <v>43270</v>
      </c>
      <c r="R97" s="44" t="str">
        <f>VLOOKUP($B97,Reporte!$B$4:$T$42,19,0)</f>
        <v>RIGOBERTO IDUVIEL TORIZ ARELLANO</v>
      </c>
      <c r="S97" s="46"/>
    </row>
    <row r="98" spans="1:19" ht="101.25" x14ac:dyDescent="0.25">
      <c r="A98" s="22">
        <f>VLOOKUP(B98,Reporte!$B$4:$U$42,20,0)</f>
        <v>15</v>
      </c>
      <c r="B98" s="2" t="s">
        <v>281</v>
      </c>
      <c r="C98" s="4" t="str">
        <f>VLOOKUP($B98,Reporte!$B$4:$S$42,2,0)</f>
        <v>SUR</v>
      </c>
      <c r="D98" s="4" t="str">
        <f>VLOOKUP($B98,Reporte!$B$4:$S$42,3,0)</f>
        <v>POZA RICA</v>
      </c>
      <c r="E98" s="4" t="str">
        <f>VLOOKUP(B98,Reporte!$B$4:$E$42,4,0)</f>
        <v>FELICIANO GUTIERREZ LOPEZ</v>
      </c>
      <c r="F98" s="2" t="s">
        <v>96</v>
      </c>
      <c r="G98" s="4" t="str">
        <f>VLOOKUP($H98,Datos!$A:$B,2,0)</f>
        <v>PROGRAMA DE PRODUCTIVIDAD Y COMPETITIVIDAD AGROALIMENTARIA</v>
      </c>
      <c r="H98" s="4" t="str">
        <f>VLOOKUP($B98,Reporte!$B$4:$S$42,5,0)</f>
        <v>DESARROLLO PRODUCTIVO SUR SURESTE Y ZONAS ECONÓMICAS ESPECIALES</v>
      </c>
      <c r="I98" s="21">
        <f>VLOOKUP($B98,Reporte!$B$4:$S$42,7,0)</f>
        <v>247500</v>
      </c>
      <c r="J98" s="3">
        <v>42845</v>
      </c>
      <c r="K98" s="4" t="str">
        <f>VLOOKUP(L98,Datos!$E$2:$F$69,2,0)</f>
        <v>COMPROBACIÓN</v>
      </c>
      <c r="L98" s="32" t="s">
        <v>261</v>
      </c>
      <c r="M98" s="32" t="s">
        <v>353</v>
      </c>
      <c r="N98" s="9">
        <f t="shared" si="1"/>
        <v>1</v>
      </c>
      <c r="O98" s="5" t="s">
        <v>153</v>
      </c>
      <c r="P98" s="2" t="s">
        <v>138</v>
      </c>
      <c r="Q98" s="3">
        <v>43270</v>
      </c>
      <c r="R98" s="44" t="str">
        <f>VLOOKUP($B98,Reporte!$B$4:$T$42,19,0)</f>
        <v>RIGOBERTO IDUVIEL TORIZ ARELLANO</v>
      </c>
      <c r="S98" s="47"/>
    </row>
    <row r="99" spans="1:19" ht="67.5" x14ac:dyDescent="0.25">
      <c r="A99" s="22">
        <f>VLOOKUP(B99,Reporte!$B$4:$U$42,20,0)</f>
        <v>15</v>
      </c>
      <c r="B99" s="2" t="s">
        <v>281</v>
      </c>
      <c r="C99" s="4" t="str">
        <f>VLOOKUP($B99,Reporte!$B$4:$S$42,2,0)</f>
        <v>SUR</v>
      </c>
      <c r="D99" s="4" t="str">
        <f>VLOOKUP($B99,Reporte!$B$4:$S$42,3,0)</f>
        <v>POZA RICA</v>
      </c>
      <c r="E99" s="4" t="str">
        <f>VLOOKUP(B99,Reporte!$B$4:$E$42,4,0)</f>
        <v>FELICIANO GUTIERREZ LOPEZ</v>
      </c>
      <c r="F99" s="2" t="s">
        <v>96</v>
      </c>
      <c r="G99" s="4" t="str">
        <f>VLOOKUP($H99,Datos!$A:$B,2,0)</f>
        <v>PROGRAMA DE PRODUCTIVIDAD Y COMPETITIVIDAD AGROALIMENTARIA</v>
      </c>
      <c r="H99" s="4" t="str">
        <f>VLOOKUP($B99,Reporte!$B$4:$S$42,5,0)</f>
        <v>DESARROLLO PRODUCTIVO SUR SURESTE Y ZONAS ECONÓMICAS ESPECIALES</v>
      </c>
      <c r="I99" s="21">
        <f>VLOOKUP($B99,Reporte!$B$4:$S$42,7,0)</f>
        <v>247500</v>
      </c>
      <c r="J99" s="3">
        <v>42845</v>
      </c>
      <c r="K99" s="4" t="str">
        <f>VLOOKUP(L99,Datos!$E$2:$F$69,2,0)</f>
        <v>SOLICITUD</v>
      </c>
      <c r="L99" s="32" t="s">
        <v>232</v>
      </c>
      <c r="M99" s="32" t="s">
        <v>351</v>
      </c>
      <c r="N99" s="9">
        <f t="shared" si="1"/>
        <v>1</v>
      </c>
      <c r="O99" s="5" t="s">
        <v>153</v>
      </c>
      <c r="P99" s="2" t="s">
        <v>159</v>
      </c>
      <c r="Q99" s="3">
        <v>43270</v>
      </c>
      <c r="R99" s="44" t="str">
        <f>VLOOKUP($B99,Reporte!$B$4:$T$42,19,0)</f>
        <v>RIGOBERTO IDUVIEL TORIZ ARELLANO</v>
      </c>
      <c r="S99" s="46"/>
    </row>
    <row r="100" spans="1:19" ht="67.5" x14ac:dyDescent="0.25">
      <c r="A100" s="22">
        <f>VLOOKUP(B100,Reporte!$B$4:$U$42,20,0)</f>
        <v>15</v>
      </c>
      <c r="B100" s="2" t="s">
        <v>281</v>
      </c>
      <c r="C100" s="4" t="str">
        <f>VLOOKUP($B100,Reporte!$B$4:$S$42,2,0)</f>
        <v>SUR</v>
      </c>
      <c r="D100" s="4" t="str">
        <f>VLOOKUP($B100,Reporte!$B$4:$S$42,3,0)</f>
        <v>POZA RICA</v>
      </c>
      <c r="E100" s="4" t="str">
        <f>VLOOKUP(B100,Reporte!$B$4:$E$42,4,0)</f>
        <v>FELICIANO GUTIERREZ LOPEZ</v>
      </c>
      <c r="F100" s="2" t="s">
        <v>96</v>
      </c>
      <c r="G100" s="4" t="str">
        <f>VLOOKUP($H100,Datos!$A:$B,2,0)</f>
        <v>PROGRAMA DE PRODUCTIVIDAD Y COMPETITIVIDAD AGROALIMENTARIA</v>
      </c>
      <c r="H100" s="4" t="str">
        <f>VLOOKUP($B100,Reporte!$B$4:$S$42,5,0)</f>
        <v>DESARROLLO PRODUCTIVO SUR SURESTE Y ZONAS ECONÓMICAS ESPECIALES</v>
      </c>
      <c r="I100" s="21">
        <f>VLOOKUP($B100,Reporte!$B$4:$S$42,7,0)</f>
        <v>247500</v>
      </c>
      <c r="J100" s="3">
        <v>42845</v>
      </c>
      <c r="K100" s="4" t="str">
        <f>VLOOKUP(L100,Datos!$E$2:$F$69,2,0)</f>
        <v>AUTORIZACIÓN</v>
      </c>
      <c r="L100" s="32" t="s">
        <v>247</v>
      </c>
      <c r="M100" s="32" t="s">
        <v>354</v>
      </c>
      <c r="N100" s="9">
        <f t="shared" si="1"/>
        <v>1</v>
      </c>
      <c r="O100" s="5" t="s">
        <v>153</v>
      </c>
      <c r="P100" s="2" t="s">
        <v>138</v>
      </c>
      <c r="Q100" s="3">
        <v>43270</v>
      </c>
      <c r="R100" s="44" t="str">
        <f>VLOOKUP($B100,Reporte!$B$4:$T$42,19,0)</f>
        <v>RIGOBERTO IDUVIEL TORIZ ARELLANO</v>
      </c>
      <c r="S100" s="46"/>
    </row>
    <row r="101" spans="1:19" ht="123.75" x14ac:dyDescent="0.25">
      <c r="A101" s="22">
        <f>VLOOKUP(B101,Reporte!$B$4:$U$42,20,0)</f>
        <v>15</v>
      </c>
      <c r="B101" s="2" t="s">
        <v>281</v>
      </c>
      <c r="C101" s="4" t="str">
        <f>VLOOKUP($B101,Reporte!$B$4:$S$42,2,0)</f>
        <v>SUR</v>
      </c>
      <c r="D101" s="4" t="str">
        <f>VLOOKUP($B101,Reporte!$B$4:$S$42,3,0)</f>
        <v>POZA RICA</v>
      </c>
      <c r="E101" s="4" t="str">
        <f>VLOOKUP(B101,Reporte!$B$4:$E$42,4,0)</f>
        <v>FELICIANO GUTIERREZ LOPEZ</v>
      </c>
      <c r="F101" s="2" t="s">
        <v>96</v>
      </c>
      <c r="G101" s="4" t="str">
        <f>VLOOKUP($H101,Datos!$A:$B,2,0)</f>
        <v>PROGRAMA DE PRODUCTIVIDAD Y COMPETITIVIDAD AGROALIMENTARIA</v>
      </c>
      <c r="H101" s="4" t="str">
        <f>VLOOKUP($B101,Reporte!$B$4:$S$42,5,0)</f>
        <v>DESARROLLO PRODUCTIVO SUR SURESTE Y ZONAS ECONÓMICAS ESPECIALES</v>
      </c>
      <c r="I101" s="21">
        <f>VLOOKUP($B101,Reporte!$B$4:$S$42,7,0)</f>
        <v>247500</v>
      </c>
      <c r="J101" s="3">
        <v>42845</v>
      </c>
      <c r="K101" s="4" t="str">
        <f>VLOOKUP(L101,Datos!$E$2:$F$69,2,0)</f>
        <v>AUTORIZACIÓN</v>
      </c>
      <c r="L101" s="32" t="s">
        <v>245</v>
      </c>
      <c r="M101" s="32" t="s">
        <v>355</v>
      </c>
      <c r="N101" s="9">
        <f t="shared" si="1"/>
        <v>1</v>
      </c>
      <c r="O101" s="5" t="s">
        <v>153</v>
      </c>
      <c r="P101" s="2" t="s">
        <v>138</v>
      </c>
      <c r="Q101" s="3">
        <v>43270</v>
      </c>
      <c r="R101" s="44" t="str">
        <f>VLOOKUP($B101,Reporte!$B$4:$T$42,19,0)</f>
        <v>RIGOBERTO IDUVIEL TORIZ ARELLANO</v>
      </c>
      <c r="S101" s="47"/>
    </row>
    <row r="102" spans="1:19" ht="90" x14ac:dyDescent="0.25">
      <c r="A102" s="22">
        <f>VLOOKUP(B102,Reporte!$B$4:$U$42,20,0)</f>
        <v>15</v>
      </c>
      <c r="B102" s="2" t="s">
        <v>281</v>
      </c>
      <c r="C102" s="4" t="str">
        <f>VLOOKUP($B102,Reporte!$B$4:$S$42,2,0)</f>
        <v>SUR</v>
      </c>
      <c r="D102" s="4" t="str">
        <f>VLOOKUP($B102,Reporte!$B$4:$S$42,3,0)</f>
        <v>POZA RICA</v>
      </c>
      <c r="E102" s="4" t="str">
        <f>VLOOKUP(B102,Reporte!$B$4:$E$42,4,0)</f>
        <v>FELICIANO GUTIERREZ LOPEZ</v>
      </c>
      <c r="F102" s="2" t="s">
        <v>96</v>
      </c>
      <c r="G102" s="4" t="str">
        <f>VLOOKUP($H102,Datos!$A:$B,2,0)</f>
        <v>PROGRAMA DE PRODUCTIVIDAD Y COMPETITIVIDAD AGROALIMENTARIA</v>
      </c>
      <c r="H102" s="4" t="str">
        <f>VLOOKUP($B102,Reporte!$B$4:$S$42,5,0)</f>
        <v>DESARROLLO PRODUCTIVO SUR SURESTE Y ZONAS ECONÓMICAS ESPECIALES</v>
      </c>
      <c r="I102" s="21">
        <f>VLOOKUP($B102,Reporte!$B$4:$S$42,7,0)</f>
        <v>247500</v>
      </c>
      <c r="J102" s="3">
        <v>42845</v>
      </c>
      <c r="K102" s="4" t="str">
        <f>VLOOKUP(L102,Datos!$E$2:$F$69,2,0)</f>
        <v>COMPROBACIÓN</v>
      </c>
      <c r="L102" s="32" t="s">
        <v>259</v>
      </c>
      <c r="M102" s="32" t="s">
        <v>349</v>
      </c>
      <c r="N102" s="9">
        <f t="shared" si="1"/>
        <v>1</v>
      </c>
      <c r="O102" s="5" t="s">
        <v>153</v>
      </c>
      <c r="P102" s="2" t="s">
        <v>159</v>
      </c>
      <c r="Q102" s="3">
        <v>43270</v>
      </c>
      <c r="R102" s="44" t="str">
        <f>VLOOKUP($B102,Reporte!$B$4:$T$42,19,0)</f>
        <v>RIGOBERTO IDUVIEL TORIZ ARELLANO</v>
      </c>
      <c r="S102" s="47"/>
    </row>
    <row r="103" spans="1:19" ht="67.5" x14ac:dyDescent="0.25">
      <c r="A103" s="22">
        <f>VLOOKUP(B103,Reporte!$B$4:$U$42,20,0)</f>
        <v>15</v>
      </c>
      <c r="B103" s="2" t="s">
        <v>281</v>
      </c>
      <c r="C103" s="4" t="str">
        <f>VLOOKUP($B103,Reporte!$B$4:$S$42,2,0)</f>
        <v>SUR</v>
      </c>
      <c r="D103" s="4" t="str">
        <f>VLOOKUP($B103,Reporte!$B$4:$S$42,3,0)</f>
        <v>POZA RICA</v>
      </c>
      <c r="E103" s="4" t="str">
        <f>VLOOKUP(B103,Reporte!$B$4:$E$42,4,0)</f>
        <v>FELICIANO GUTIERREZ LOPEZ</v>
      </c>
      <c r="F103" s="2" t="s">
        <v>96</v>
      </c>
      <c r="G103" s="4" t="str">
        <f>VLOOKUP($H103,Datos!$A:$B,2,0)</f>
        <v>PROGRAMA DE PRODUCTIVIDAD Y COMPETITIVIDAD AGROALIMENTARIA</v>
      </c>
      <c r="H103" s="4" t="str">
        <f>VLOOKUP($B103,Reporte!$B$4:$S$42,5,0)</f>
        <v>DESARROLLO PRODUCTIVO SUR SURESTE Y ZONAS ECONÓMICAS ESPECIALES</v>
      </c>
      <c r="I103" s="21">
        <f>VLOOKUP($B103,Reporte!$B$4:$S$42,7,0)</f>
        <v>247500</v>
      </c>
      <c r="J103" s="3">
        <v>42845</v>
      </c>
      <c r="K103" s="4" t="str">
        <f>VLOOKUP(L103,Datos!$E$2:$F$69,2,0)</f>
        <v>COMPROBACIÓN</v>
      </c>
      <c r="L103" s="32" t="s">
        <v>260</v>
      </c>
      <c r="M103" s="32" t="s">
        <v>356</v>
      </c>
      <c r="N103" s="9">
        <f t="shared" si="1"/>
        <v>1</v>
      </c>
      <c r="O103" s="5" t="s">
        <v>153</v>
      </c>
      <c r="P103" s="2" t="s">
        <v>159</v>
      </c>
      <c r="Q103" s="3">
        <v>43270</v>
      </c>
      <c r="R103" s="44" t="str">
        <f>VLOOKUP($B103,Reporte!$B$4:$T$42,19,0)</f>
        <v>RIGOBERTO IDUVIEL TORIZ ARELLANO</v>
      </c>
      <c r="S103" s="47"/>
    </row>
    <row r="104" spans="1:19" ht="191.25" x14ac:dyDescent="0.25">
      <c r="A104" s="22">
        <f>VLOOKUP(B104,Reporte!$B$4:$U$42,20,0)</f>
        <v>15</v>
      </c>
      <c r="B104" s="2" t="s">
        <v>281</v>
      </c>
      <c r="C104" s="4" t="str">
        <f>VLOOKUP($B104,Reporte!$B$4:$S$42,2,0)</f>
        <v>SUR</v>
      </c>
      <c r="D104" s="4" t="str">
        <f>VLOOKUP($B104,Reporte!$B$4:$S$42,3,0)</f>
        <v>POZA RICA</v>
      </c>
      <c r="E104" s="4" t="str">
        <f>VLOOKUP(B104,Reporte!$B$4:$E$42,4,0)</f>
        <v>FELICIANO GUTIERREZ LOPEZ</v>
      </c>
      <c r="F104" s="2" t="s">
        <v>96</v>
      </c>
      <c r="G104" s="4" t="str">
        <f>VLOOKUP($H104,Datos!$A:$B,2,0)</f>
        <v>PROGRAMA DE PRODUCTIVIDAD Y COMPETITIVIDAD AGROALIMENTARIA</v>
      </c>
      <c r="H104" s="4" t="str">
        <f>VLOOKUP($B104,Reporte!$B$4:$S$42,5,0)</f>
        <v>DESARROLLO PRODUCTIVO SUR SURESTE Y ZONAS ECONÓMICAS ESPECIALES</v>
      </c>
      <c r="I104" s="21">
        <f>VLOOKUP($B104,Reporte!$B$4:$S$42,7,0)</f>
        <v>247500</v>
      </c>
      <c r="J104" s="3">
        <v>42845</v>
      </c>
      <c r="K104" s="4" t="str">
        <f>VLOOKUP(L104,Datos!$E$2:$F$69,2,0)</f>
        <v>OTROS</v>
      </c>
      <c r="L104" s="32" t="s">
        <v>184</v>
      </c>
      <c r="M104" s="32" t="s">
        <v>357</v>
      </c>
      <c r="N104" s="9">
        <f t="shared" si="1"/>
        <v>1</v>
      </c>
      <c r="O104" s="5" t="s">
        <v>153</v>
      </c>
      <c r="P104" s="2" t="s">
        <v>138</v>
      </c>
      <c r="Q104" s="3">
        <v>43270</v>
      </c>
      <c r="R104" s="44" t="str">
        <f>VLOOKUP($B104,Reporte!$B$4:$T$42,19,0)</f>
        <v>RIGOBERTO IDUVIEL TORIZ ARELLANO</v>
      </c>
      <c r="S104" s="47"/>
    </row>
    <row r="105" spans="1:19" ht="90" x14ac:dyDescent="0.25">
      <c r="A105" s="22">
        <f>VLOOKUP(B105,Reporte!$B$4:$U$42,20,0)</f>
        <v>15</v>
      </c>
      <c r="B105" s="2" t="s">
        <v>281</v>
      </c>
      <c r="C105" s="4" t="str">
        <f>VLOOKUP($B105,Reporte!$B$4:$S$42,2,0)</f>
        <v>SUR</v>
      </c>
      <c r="D105" s="4" t="str">
        <f>VLOOKUP($B105,Reporte!$B$4:$S$42,3,0)</f>
        <v>POZA RICA</v>
      </c>
      <c r="E105" s="4" t="str">
        <f>VLOOKUP(B105,Reporte!$B$4:$E$42,4,0)</f>
        <v>FELICIANO GUTIERREZ LOPEZ</v>
      </c>
      <c r="F105" s="2" t="s">
        <v>96</v>
      </c>
      <c r="G105" s="4" t="str">
        <f>VLOOKUP($H105,Datos!$A:$B,2,0)</f>
        <v>PROGRAMA DE PRODUCTIVIDAD Y COMPETITIVIDAD AGROALIMENTARIA</v>
      </c>
      <c r="H105" s="4" t="str">
        <f>VLOOKUP($B105,Reporte!$B$4:$S$42,5,0)</f>
        <v>DESARROLLO PRODUCTIVO SUR SURESTE Y ZONAS ECONÓMICAS ESPECIALES</v>
      </c>
      <c r="I105" s="21">
        <f>VLOOKUP($B105,Reporte!$B$4:$S$42,7,0)</f>
        <v>247500</v>
      </c>
      <c r="J105" s="3">
        <v>42845</v>
      </c>
      <c r="K105" s="4" t="str">
        <f>VLOOKUP(L105,Datos!$E$2:$F$69,2,0)</f>
        <v>COMPROBACIÓN</v>
      </c>
      <c r="L105" s="32" t="s">
        <v>258</v>
      </c>
      <c r="M105" s="32" t="s">
        <v>451</v>
      </c>
      <c r="N105" s="9">
        <f t="shared" si="1"/>
        <v>1</v>
      </c>
      <c r="O105" s="5" t="s">
        <v>153</v>
      </c>
      <c r="P105" s="2" t="s">
        <v>159</v>
      </c>
      <c r="Q105" s="3">
        <v>43270</v>
      </c>
      <c r="R105" s="44" t="str">
        <f>VLOOKUP($B105,Reporte!$B$4:$T$42,19,0)</f>
        <v>RIGOBERTO IDUVIEL TORIZ ARELLANO</v>
      </c>
      <c r="S105" s="47"/>
    </row>
    <row r="106" spans="1:19" ht="123.75" x14ac:dyDescent="0.25">
      <c r="A106" s="22">
        <f>VLOOKUP(B106,Reporte!$B$4:$U$42,20,0)</f>
        <v>16</v>
      </c>
      <c r="B106" s="2" t="s">
        <v>282</v>
      </c>
      <c r="C106" s="4" t="str">
        <f>VLOOKUP($B106,Reporte!$B$4:$S$42,2,0)</f>
        <v>SUR</v>
      </c>
      <c r="D106" s="4" t="str">
        <f>VLOOKUP($B106,Reporte!$B$4:$S$42,3,0)</f>
        <v>VERACRUZ</v>
      </c>
      <c r="E106" s="4" t="str">
        <f>VLOOKUP(B106,Reporte!$B$4:$E$42,4,0)</f>
        <v>ALVARO MARTINEZ PEDREGUERA</v>
      </c>
      <c r="F106" s="2" t="s">
        <v>96</v>
      </c>
      <c r="G106" s="4" t="str">
        <f>VLOOKUP($H106,Datos!$A:$B,2,0)</f>
        <v>PROGRAMA DE PRODUCTIVIDAD Y COMPETITIVIDAD AGROALIMENTARIA</v>
      </c>
      <c r="H106" s="4" t="str">
        <f>VLOOKUP($B106,Reporte!$B$4:$S$42,5,0)</f>
        <v>DESARROLLO PRODUCTIVO SUR SURESTE Y ZONAS ECONÓMICAS ESPECIALES</v>
      </c>
      <c r="I106" s="21">
        <f>VLOOKUP($B106,Reporte!$B$4:$S$42,7,0)</f>
        <v>36960</v>
      </c>
      <c r="J106" s="3">
        <v>42853</v>
      </c>
      <c r="K106" s="4" t="str">
        <f>VLOOKUP(L106,Datos!$E$2:$F$69,2,0)</f>
        <v>AUTORIZACIÓN</v>
      </c>
      <c r="L106" s="32" t="s">
        <v>245</v>
      </c>
      <c r="M106" s="32" t="s">
        <v>452</v>
      </c>
      <c r="N106" s="9">
        <f t="shared" si="1"/>
        <v>1</v>
      </c>
      <c r="O106" s="5" t="s">
        <v>153</v>
      </c>
      <c r="P106" s="2" t="s">
        <v>138</v>
      </c>
      <c r="Q106" s="3">
        <v>43304</v>
      </c>
      <c r="R106" s="44" t="str">
        <f>VLOOKUP($B106,Reporte!$B$4:$T$42,19,0)</f>
        <v>JAIME ARTEAGA GONZALEZ</v>
      </c>
      <c r="S106" s="47"/>
    </row>
    <row r="107" spans="1:19" ht="90" x14ac:dyDescent="0.25">
      <c r="A107" s="22">
        <f>VLOOKUP(B107,Reporte!$B$4:$U$42,20,0)</f>
        <v>16</v>
      </c>
      <c r="B107" s="2" t="s">
        <v>282</v>
      </c>
      <c r="C107" s="4" t="str">
        <f>VLOOKUP($B107,Reporte!$B$4:$S$42,2,0)</f>
        <v>SUR</v>
      </c>
      <c r="D107" s="4" t="str">
        <f>VLOOKUP($B107,Reporte!$B$4:$S$42,3,0)</f>
        <v>VERACRUZ</v>
      </c>
      <c r="E107" s="4" t="str">
        <f>VLOOKUP(B107,Reporte!$B$4:$E$42,4,0)</f>
        <v>ALVARO MARTINEZ PEDREGUERA</v>
      </c>
      <c r="F107" s="2" t="s">
        <v>96</v>
      </c>
      <c r="G107" s="4" t="str">
        <f>VLOOKUP($H107,Datos!$A:$B,2,0)</f>
        <v>PROGRAMA DE PRODUCTIVIDAD Y COMPETITIVIDAD AGROALIMENTARIA</v>
      </c>
      <c r="H107" s="4" t="str">
        <f>VLOOKUP($B107,Reporte!$B$4:$S$42,5,0)</f>
        <v>DESARROLLO PRODUCTIVO SUR SURESTE Y ZONAS ECONÓMICAS ESPECIALES</v>
      </c>
      <c r="I107" s="21">
        <f>VLOOKUP($B107,Reporte!$B$4:$S$42,7,0)</f>
        <v>36960</v>
      </c>
      <c r="J107" s="3">
        <v>42853</v>
      </c>
      <c r="K107" s="4" t="str">
        <f>VLOOKUP(L107,Datos!$E$2:$F$69,2,0)</f>
        <v>AUTORIZACIÓN</v>
      </c>
      <c r="L107" s="32" t="s">
        <v>248</v>
      </c>
      <c r="M107" s="32" t="s">
        <v>453</v>
      </c>
      <c r="N107" s="9">
        <f t="shared" si="1"/>
        <v>1</v>
      </c>
      <c r="O107" s="5" t="s">
        <v>153</v>
      </c>
      <c r="P107" s="2" t="s">
        <v>159</v>
      </c>
      <c r="Q107" s="3">
        <v>43304</v>
      </c>
      <c r="R107" s="44" t="str">
        <f>VLOOKUP($B107,Reporte!$B$4:$T$42,19,0)</f>
        <v>JAIME ARTEAGA GONZALEZ</v>
      </c>
      <c r="S107" s="46"/>
    </row>
    <row r="108" spans="1:19" ht="90" x14ac:dyDescent="0.25">
      <c r="A108" s="22">
        <f>VLOOKUP(B108,Reporte!$B$4:$U$42,20,0)</f>
        <v>16</v>
      </c>
      <c r="B108" s="2" t="s">
        <v>282</v>
      </c>
      <c r="C108" s="4" t="str">
        <f>VLOOKUP($B108,Reporte!$B$4:$S$42,2,0)</f>
        <v>SUR</v>
      </c>
      <c r="D108" s="4" t="str">
        <f>VLOOKUP($B108,Reporte!$B$4:$S$42,3,0)</f>
        <v>VERACRUZ</v>
      </c>
      <c r="E108" s="4" t="str">
        <f>VLOOKUP(B108,Reporte!$B$4:$E$42,4,0)</f>
        <v>ALVARO MARTINEZ PEDREGUERA</v>
      </c>
      <c r="F108" s="2" t="s">
        <v>96</v>
      </c>
      <c r="G108" s="4" t="str">
        <f>VLOOKUP($H108,Datos!$A:$B,2,0)</f>
        <v>PROGRAMA DE PRODUCTIVIDAD Y COMPETITIVIDAD AGROALIMENTARIA</v>
      </c>
      <c r="H108" s="4" t="str">
        <f>VLOOKUP($B108,Reporte!$B$4:$S$42,5,0)</f>
        <v>DESARROLLO PRODUCTIVO SUR SURESTE Y ZONAS ECONÓMICAS ESPECIALES</v>
      </c>
      <c r="I108" s="21">
        <f>VLOOKUP($B108,Reporte!$B$4:$S$42,7,0)</f>
        <v>36960</v>
      </c>
      <c r="J108" s="3">
        <v>42853</v>
      </c>
      <c r="K108" s="4" t="str">
        <f>VLOOKUP(L108,Datos!$E$2:$F$69,2,0)</f>
        <v>COMPROBACIÓN</v>
      </c>
      <c r="L108" s="32" t="s">
        <v>259</v>
      </c>
      <c r="M108" s="32" t="s">
        <v>349</v>
      </c>
      <c r="N108" s="9">
        <f t="shared" si="1"/>
        <v>1</v>
      </c>
      <c r="O108" s="5" t="s">
        <v>153</v>
      </c>
      <c r="P108" s="2" t="s">
        <v>159</v>
      </c>
      <c r="Q108" s="3">
        <v>43304</v>
      </c>
      <c r="R108" s="44" t="str">
        <f>VLOOKUP($B108,Reporte!$B$4:$T$42,19,0)</f>
        <v>JAIME ARTEAGA GONZALEZ</v>
      </c>
      <c r="S108" s="47"/>
    </row>
    <row r="109" spans="1:19" ht="78.75" x14ac:dyDescent="0.25">
      <c r="A109" s="22">
        <f>VLOOKUP(B109,Reporte!$B$4:$U$42,20,0)</f>
        <v>16</v>
      </c>
      <c r="B109" s="2" t="s">
        <v>282</v>
      </c>
      <c r="C109" s="4" t="str">
        <f>VLOOKUP($B109,Reporte!$B$4:$S$42,2,0)</f>
        <v>SUR</v>
      </c>
      <c r="D109" s="4" t="str">
        <f>VLOOKUP($B109,Reporte!$B$4:$S$42,3,0)</f>
        <v>VERACRUZ</v>
      </c>
      <c r="E109" s="4" t="str">
        <f>VLOOKUP(B109,Reporte!$B$4:$E$42,4,0)</f>
        <v>ALVARO MARTINEZ PEDREGUERA</v>
      </c>
      <c r="F109" s="2" t="s">
        <v>96</v>
      </c>
      <c r="G109" s="4" t="str">
        <f>VLOOKUP($H109,Datos!$A:$B,2,0)</f>
        <v>PROGRAMA DE PRODUCTIVIDAD Y COMPETITIVIDAD AGROALIMENTARIA</v>
      </c>
      <c r="H109" s="4" t="str">
        <f>VLOOKUP($B109,Reporte!$B$4:$S$42,5,0)</f>
        <v>DESARROLLO PRODUCTIVO SUR SURESTE Y ZONAS ECONÓMICAS ESPECIALES</v>
      </c>
      <c r="I109" s="21">
        <f>VLOOKUP($B109,Reporte!$B$4:$S$42,7,0)</f>
        <v>36960</v>
      </c>
      <c r="J109" s="3">
        <v>42853</v>
      </c>
      <c r="K109" s="4" t="str">
        <f>VLOOKUP(L109,Datos!$E$2:$F$69,2,0)</f>
        <v>OTROS</v>
      </c>
      <c r="L109" s="32" t="s">
        <v>184</v>
      </c>
      <c r="M109" s="32" t="s">
        <v>454</v>
      </c>
      <c r="N109" s="9">
        <f t="shared" si="1"/>
        <v>1</v>
      </c>
      <c r="O109" s="5" t="s">
        <v>153</v>
      </c>
      <c r="P109" s="2" t="s">
        <v>159</v>
      </c>
      <c r="Q109" s="3">
        <v>43304</v>
      </c>
      <c r="R109" s="44" t="str">
        <f>VLOOKUP($B109,Reporte!$B$4:$T$42,19,0)</f>
        <v>JAIME ARTEAGA GONZALEZ</v>
      </c>
      <c r="S109" s="47"/>
    </row>
    <row r="110" spans="1:19" ht="67.5" x14ac:dyDescent="0.25">
      <c r="A110" s="22">
        <f>VLOOKUP(B110,Reporte!$B$4:$U$42,20,0)</f>
        <v>16</v>
      </c>
      <c r="B110" s="2" t="s">
        <v>282</v>
      </c>
      <c r="C110" s="4" t="str">
        <f>VLOOKUP($B110,Reporte!$B$4:$S$42,2,0)</f>
        <v>SUR</v>
      </c>
      <c r="D110" s="4" t="str">
        <f>VLOOKUP($B110,Reporte!$B$4:$S$42,3,0)</f>
        <v>VERACRUZ</v>
      </c>
      <c r="E110" s="4" t="str">
        <f>VLOOKUP(B110,Reporte!$B$4:$E$42,4,0)</f>
        <v>ALVARO MARTINEZ PEDREGUERA</v>
      </c>
      <c r="F110" s="2" t="s">
        <v>96</v>
      </c>
      <c r="G110" s="4" t="str">
        <f>VLOOKUP($H110,Datos!$A:$B,2,0)</f>
        <v>PROGRAMA DE PRODUCTIVIDAD Y COMPETITIVIDAD AGROALIMENTARIA</v>
      </c>
      <c r="H110" s="4" t="str">
        <f>VLOOKUP($B110,Reporte!$B$4:$S$42,5,0)</f>
        <v>DESARROLLO PRODUCTIVO SUR SURESTE Y ZONAS ECONÓMICAS ESPECIALES</v>
      </c>
      <c r="I110" s="21">
        <f>VLOOKUP($B110,Reporte!$B$4:$S$42,7,0)</f>
        <v>36960</v>
      </c>
      <c r="J110" s="3">
        <v>42853</v>
      </c>
      <c r="K110" s="4" t="str">
        <f>VLOOKUP(L110,Datos!$E$2:$F$69,2,0)</f>
        <v>COMPROBACIÓN</v>
      </c>
      <c r="L110" s="32" t="s">
        <v>266</v>
      </c>
      <c r="M110" s="32" t="s">
        <v>455</v>
      </c>
      <c r="N110" s="9">
        <f t="shared" si="1"/>
        <v>1</v>
      </c>
      <c r="O110" s="5" t="s">
        <v>153</v>
      </c>
      <c r="P110" s="2" t="s">
        <v>159</v>
      </c>
      <c r="Q110" s="3">
        <v>43304</v>
      </c>
      <c r="R110" s="44" t="str">
        <f>VLOOKUP($B110,Reporte!$B$4:$T$42,19,0)</f>
        <v>JAIME ARTEAGA GONZALEZ</v>
      </c>
      <c r="S110" s="97"/>
    </row>
    <row r="111" spans="1:19" ht="67.5" x14ac:dyDescent="0.25">
      <c r="A111" s="22">
        <f>VLOOKUP(B111,Reporte!$B$4:$U$42,20,0)</f>
        <v>16</v>
      </c>
      <c r="B111" s="2" t="s">
        <v>282</v>
      </c>
      <c r="C111" s="4" t="str">
        <f>VLOOKUP($B111,Reporte!$B$4:$S$42,2,0)</f>
        <v>SUR</v>
      </c>
      <c r="D111" s="4" t="str">
        <f>VLOOKUP($B111,Reporte!$B$4:$S$42,3,0)</f>
        <v>VERACRUZ</v>
      </c>
      <c r="E111" s="4" t="str">
        <f>VLOOKUP(B111,Reporte!$B$4:$E$42,4,0)</f>
        <v>ALVARO MARTINEZ PEDREGUERA</v>
      </c>
      <c r="F111" s="2" t="s">
        <v>96</v>
      </c>
      <c r="G111" s="4" t="str">
        <f>VLOOKUP($H111,Datos!$A:$B,2,0)</f>
        <v>PROGRAMA DE PRODUCTIVIDAD Y COMPETITIVIDAD AGROALIMENTARIA</v>
      </c>
      <c r="H111" s="4" t="str">
        <f>VLOOKUP($B111,Reporte!$B$4:$S$42,5,0)</f>
        <v>DESARROLLO PRODUCTIVO SUR SURESTE Y ZONAS ECONÓMICAS ESPECIALES</v>
      </c>
      <c r="I111" s="21">
        <f>VLOOKUP($B111,Reporte!$B$4:$S$42,7,0)</f>
        <v>36960</v>
      </c>
      <c r="J111" s="3">
        <v>42853</v>
      </c>
      <c r="K111" s="4" t="str">
        <f>VLOOKUP(L111,Datos!$E$2:$F$69,2,0)</f>
        <v>COMPROBACIÓN</v>
      </c>
      <c r="L111" s="32" t="s">
        <v>260</v>
      </c>
      <c r="M111" s="32" t="s">
        <v>347</v>
      </c>
      <c r="N111" s="9">
        <f t="shared" si="1"/>
        <v>1</v>
      </c>
      <c r="O111" s="5" t="s">
        <v>153</v>
      </c>
      <c r="P111" s="2" t="s">
        <v>159</v>
      </c>
      <c r="Q111" s="3">
        <v>43304</v>
      </c>
      <c r="R111" s="44" t="str">
        <f>VLOOKUP($B111,Reporte!$B$4:$T$42,19,0)</f>
        <v>JAIME ARTEAGA GONZALEZ</v>
      </c>
      <c r="S111" s="46"/>
    </row>
    <row r="112" spans="1:19" ht="67.5" x14ac:dyDescent="0.25">
      <c r="A112" s="22">
        <f>VLOOKUP(B112,Reporte!$B$4:$U$42,20,0)</f>
        <v>16</v>
      </c>
      <c r="B112" s="2" t="s">
        <v>282</v>
      </c>
      <c r="C112" s="4" t="str">
        <f>VLOOKUP($B112,Reporte!$B$4:$S$42,2,0)</f>
        <v>SUR</v>
      </c>
      <c r="D112" s="4" t="str">
        <f>VLOOKUP($B112,Reporte!$B$4:$S$42,3,0)</f>
        <v>VERACRUZ</v>
      </c>
      <c r="E112" s="4" t="str">
        <f>VLOOKUP(B112,Reporte!$B$4:$E$42,4,0)</f>
        <v>ALVARO MARTINEZ PEDREGUERA</v>
      </c>
      <c r="F112" s="2" t="s">
        <v>96</v>
      </c>
      <c r="G112" s="4" t="str">
        <f>VLOOKUP($H112,Datos!$A:$B,2,0)</f>
        <v>PROGRAMA DE PRODUCTIVIDAD Y COMPETITIVIDAD AGROALIMENTARIA</v>
      </c>
      <c r="H112" s="4" t="str">
        <f>VLOOKUP($B112,Reporte!$B$4:$S$42,5,0)</f>
        <v>DESARROLLO PRODUCTIVO SUR SURESTE Y ZONAS ECONÓMICAS ESPECIALES</v>
      </c>
      <c r="I112" s="21">
        <f>VLOOKUP($B112,Reporte!$B$4:$S$42,7,0)</f>
        <v>36960</v>
      </c>
      <c r="J112" s="3">
        <v>42853</v>
      </c>
      <c r="K112" s="4" t="str">
        <f>VLOOKUP(L112,Datos!$E$2:$F$69,2,0)</f>
        <v>COMPROBACIÓN</v>
      </c>
      <c r="L112" s="32" t="s">
        <v>264</v>
      </c>
      <c r="M112" s="32" t="s">
        <v>347</v>
      </c>
      <c r="N112" s="9">
        <f t="shared" si="1"/>
        <v>1</v>
      </c>
      <c r="O112" s="5" t="s">
        <v>153</v>
      </c>
      <c r="P112" s="2" t="s">
        <v>159</v>
      </c>
      <c r="Q112" s="3">
        <v>43304</v>
      </c>
      <c r="R112" s="44" t="str">
        <f>VLOOKUP($B112,Reporte!$B$4:$T$42,19,0)</f>
        <v>JAIME ARTEAGA GONZALEZ</v>
      </c>
      <c r="S112" s="46"/>
    </row>
    <row r="113" spans="1:19" ht="123.75" x14ac:dyDescent="0.25">
      <c r="A113" s="22">
        <f>VLOOKUP(B113,Reporte!$B$4:$U$42,20,0)</f>
        <v>16</v>
      </c>
      <c r="B113" s="2" t="s">
        <v>282</v>
      </c>
      <c r="C113" s="4" t="str">
        <f>VLOOKUP($B113,Reporte!$B$4:$S$42,2,0)</f>
        <v>SUR</v>
      </c>
      <c r="D113" s="4" t="str">
        <f>VLOOKUP($B113,Reporte!$B$4:$S$42,3,0)</f>
        <v>VERACRUZ</v>
      </c>
      <c r="E113" s="4" t="str">
        <f>VLOOKUP(B113,Reporte!$B$4:$E$42,4,0)</f>
        <v>ALVARO MARTINEZ PEDREGUERA</v>
      </c>
      <c r="F113" s="2" t="s">
        <v>96</v>
      </c>
      <c r="G113" s="4" t="str">
        <f>VLOOKUP($H113,Datos!$A:$B,2,0)</f>
        <v>PROGRAMA DE PRODUCTIVIDAD Y COMPETITIVIDAD AGROALIMENTARIA</v>
      </c>
      <c r="H113" s="4" t="str">
        <f>VLOOKUP($B113,Reporte!$B$4:$S$42,5,0)</f>
        <v>DESARROLLO PRODUCTIVO SUR SURESTE Y ZONAS ECONÓMICAS ESPECIALES</v>
      </c>
      <c r="I113" s="21">
        <f>VLOOKUP($B113,Reporte!$B$4:$S$42,7,0)</f>
        <v>36960</v>
      </c>
      <c r="J113" s="3">
        <v>42853</v>
      </c>
      <c r="K113" s="4" t="str">
        <f>VLOOKUP(L113,Datos!$E$2:$F$69,2,0)</f>
        <v>COMPROBACIÓN</v>
      </c>
      <c r="L113" s="32" t="s">
        <v>348</v>
      </c>
      <c r="M113" s="32" t="s">
        <v>347</v>
      </c>
      <c r="N113" s="9">
        <f t="shared" si="1"/>
        <v>1</v>
      </c>
      <c r="O113" s="5" t="s">
        <v>153</v>
      </c>
      <c r="P113" s="2" t="s">
        <v>159</v>
      </c>
      <c r="Q113" s="3">
        <v>43304</v>
      </c>
      <c r="R113" s="44" t="str">
        <f>VLOOKUP($B113,Reporte!$B$4:$T$42,19,0)</f>
        <v>JAIME ARTEAGA GONZALEZ</v>
      </c>
      <c r="S113" s="46"/>
    </row>
    <row r="114" spans="1:19" ht="90" x14ac:dyDescent="0.25">
      <c r="A114" s="22">
        <f>VLOOKUP(B114,Reporte!$B$4:$U$42,20,0)</f>
        <v>17</v>
      </c>
      <c r="B114" s="2" t="s">
        <v>283</v>
      </c>
      <c r="C114" s="4" t="str">
        <f>VLOOKUP($B114,Reporte!$B$4:$S$42,2,0)</f>
        <v>SURESTE</v>
      </c>
      <c r="D114" s="4" t="str">
        <f>VLOOKUP($B114,Reporte!$B$4:$S$42,3,0)</f>
        <v>TONALA</v>
      </c>
      <c r="E114" s="4" t="str">
        <f>VLOOKUP(B114,Reporte!$B$4:$E$42,4,0)</f>
        <v>NEFTALI ESPINOZA MORENO</v>
      </c>
      <c r="F114" s="2" t="s">
        <v>115</v>
      </c>
      <c r="G114" s="4" t="str">
        <f>VLOOKUP($H114,Datos!$A:$B,2,0)</f>
        <v>PROGRAMA DE PRODUCTIVIDAD Y COMPETITIVIDAD AGROALIMENTARIA</v>
      </c>
      <c r="H114" s="4" t="str">
        <f>VLOOKUP($B114,Reporte!$B$4:$S$42,5,0)</f>
        <v>DESARROLLO PRODUCTIVO SUR SURESTE Y ZONAS ECONÓMICAS ESPECIALES</v>
      </c>
      <c r="I114" s="21">
        <f>VLOOKUP($B114,Reporte!$B$4:$S$42,7,0)</f>
        <v>91500</v>
      </c>
      <c r="J114" s="3">
        <v>42846</v>
      </c>
      <c r="K114" s="4" t="str">
        <f>VLOOKUP(L114,Datos!$E$2:$F$69,2,0)</f>
        <v>SOLICITUD</v>
      </c>
      <c r="L114" s="32" t="s">
        <v>230</v>
      </c>
      <c r="M114" s="32" t="s">
        <v>456</v>
      </c>
      <c r="N114" s="9">
        <f t="shared" si="1"/>
        <v>1</v>
      </c>
      <c r="O114" s="5" t="s">
        <v>153</v>
      </c>
      <c r="P114" s="2" t="s">
        <v>159</v>
      </c>
      <c r="Q114" s="3">
        <v>43272</v>
      </c>
      <c r="R114" s="44" t="str">
        <f>VLOOKUP($B114,Reporte!$B$4:$T$42,19,0)</f>
        <v>CERES HADA ESTRADA MUÑOZ</v>
      </c>
      <c r="S114" s="46"/>
    </row>
    <row r="115" spans="1:19" ht="123.75" x14ac:dyDescent="0.25">
      <c r="A115" s="22">
        <f>VLOOKUP(B115,Reporte!$B$4:$U$42,20,0)</f>
        <v>17</v>
      </c>
      <c r="B115" s="2" t="s">
        <v>283</v>
      </c>
      <c r="C115" s="4" t="str">
        <f>VLOOKUP($B115,Reporte!$B$4:$S$42,2,0)</f>
        <v>SURESTE</v>
      </c>
      <c r="D115" s="4" t="str">
        <f>VLOOKUP($B115,Reporte!$B$4:$S$42,3,0)</f>
        <v>TONALA</v>
      </c>
      <c r="E115" s="4" t="str">
        <f>VLOOKUP(B115,Reporte!$B$4:$E$42,4,0)</f>
        <v>NEFTALI ESPINOZA MORENO</v>
      </c>
      <c r="F115" s="2" t="s">
        <v>115</v>
      </c>
      <c r="G115" s="4" t="str">
        <f>VLOOKUP($H115,Datos!$A:$B,2,0)</f>
        <v>PROGRAMA DE PRODUCTIVIDAD Y COMPETITIVIDAD AGROALIMENTARIA</v>
      </c>
      <c r="H115" s="4" t="str">
        <f>VLOOKUP($B115,Reporte!$B$4:$S$42,5,0)</f>
        <v>DESARROLLO PRODUCTIVO SUR SURESTE Y ZONAS ECONÓMICAS ESPECIALES</v>
      </c>
      <c r="I115" s="21">
        <f>VLOOKUP($B115,Reporte!$B$4:$S$42,7,0)</f>
        <v>91500</v>
      </c>
      <c r="J115" s="3">
        <v>42846</v>
      </c>
      <c r="K115" s="4" t="str">
        <f>VLOOKUP(L115,Datos!$E$2:$F$69,2,0)</f>
        <v>AUTORIZACIÓN</v>
      </c>
      <c r="L115" s="32" t="s">
        <v>245</v>
      </c>
      <c r="M115" s="32" t="s">
        <v>457</v>
      </c>
      <c r="N115" s="9">
        <f t="shared" si="1"/>
        <v>1</v>
      </c>
      <c r="O115" s="5" t="s">
        <v>153</v>
      </c>
      <c r="P115" s="2" t="s">
        <v>138</v>
      </c>
      <c r="Q115" s="3">
        <v>43272</v>
      </c>
      <c r="R115" s="44" t="str">
        <f>VLOOKUP($B115,Reporte!$B$4:$T$42,19,0)</f>
        <v>CERES HADA ESTRADA MUÑOZ</v>
      </c>
      <c r="S115" s="47"/>
    </row>
    <row r="116" spans="1:19" ht="90" x14ac:dyDescent="0.25">
      <c r="A116" s="22">
        <f>VLOOKUP(B116,Reporte!$B$4:$U$42,20,0)</f>
        <v>17</v>
      </c>
      <c r="B116" s="2" t="s">
        <v>283</v>
      </c>
      <c r="C116" s="4" t="str">
        <f>VLOOKUP($B116,Reporte!$B$4:$S$42,2,0)</f>
        <v>SURESTE</v>
      </c>
      <c r="D116" s="4" t="str">
        <f>VLOOKUP($B116,Reporte!$B$4:$S$42,3,0)</f>
        <v>TONALA</v>
      </c>
      <c r="E116" s="4" t="str">
        <f>VLOOKUP(B116,Reporte!$B$4:$E$42,4,0)</f>
        <v>NEFTALI ESPINOZA MORENO</v>
      </c>
      <c r="F116" s="2" t="s">
        <v>115</v>
      </c>
      <c r="G116" s="4" t="str">
        <f>VLOOKUP($H116,Datos!$A:$B,2,0)</f>
        <v>PROGRAMA DE PRODUCTIVIDAD Y COMPETITIVIDAD AGROALIMENTARIA</v>
      </c>
      <c r="H116" s="4" t="str">
        <f>VLOOKUP($B116,Reporte!$B$4:$S$42,5,0)</f>
        <v>DESARROLLO PRODUCTIVO SUR SURESTE Y ZONAS ECONÓMICAS ESPECIALES</v>
      </c>
      <c r="I116" s="21">
        <f>VLOOKUP($B116,Reporte!$B$4:$S$42,7,0)</f>
        <v>91500</v>
      </c>
      <c r="J116" s="3">
        <v>42846</v>
      </c>
      <c r="K116" s="4" t="str">
        <f>VLOOKUP(L116,Datos!$E$2:$F$69,2,0)</f>
        <v>COMPROBACIÓN</v>
      </c>
      <c r="L116" s="32" t="s">
        <v>259</v>
      </c>
      <c r="M116" s="32" t="s">
        <v>349</v>
      </c>
      <c r="N116" s="9">
        <f t="shared" si="1"/>
        <v>1</v>
      </c>
      <c r="O116" s="5" t="s">
        <v>153</v>
      </c>
      <c r="P116" s="2" t="s">
        <v>159</v>
      </c>
      <c r="Q116" s="3">
        <v>43272</v>
      </c>
      <c r="R116" s="44" t="str">
        <f>VLOOKUP($B116,Reporte!$B$4:$T$42,19,0)</f>
        <v>CERES HADA ESTRADA MUÑOZ</v>
      </c>
      <c r="S116" s="47"/>
    </row>
    <row r="117" spans="1:19" ht="123.75" x14ac:dyDescent="0.25">
      <c r="A117" s="22">
        <f>VLOOKUP(B117,Reporte!$B$4:$U$42,20,0)</f>
        <v>17</v>
      </c>
      <c r="B117" s="2" t="s">
        <v>283</v>
      </c>
      <c r="C117" s="4" t="str">
        <f>VLOOKUP($B117,Reporte!$B$4:$S$42,2,0)</f>
        <v>SURESTE</v>
      </c>
      <c r="D117" s="4" t="str">
        <f>VLOOKUP($B117,Reporte!$B$4:$S$42,3,0)</f>
        <v>TONALA</v>
      </c>
      <c r="E117" s="4" t="str">
        <f>VLOOKUP(B117,Reporte!$B$4:$E$42,4,0)</f>
        <v>NEFTALI ESPINOZA MORENO</v>
      </c>
      <c r="F117" s="2" t="s">
        <v>115</v>
      </c>
      <c r="G117" s="4" t="str">
        <f>VLOOKUP($H117,Datos!$A:$B,2,0)</f>
        <v>PROGRAMA DE PRODUCTIVIDAD Y COMPETITIVIDAD AGROALIMENTARIA</v>
      </c>
      <c r="H117" s="4" t="str">
        <f>VLOOKUP($B117,Reporte!$B$4:$S$42,5,0)</f>
        <v>DESARROLLO PRODUCTIVO SUR SURESTE Y ZONAS ECONÓMICAS ESPECIALES</v>
      </c>
      <c r="I117" s="21">
        <f>VLOOKUP($B117,Reporte!$B$4:$S$42,7,0)</f>
        <v>91500</v>
      </c>
      <c r="J117" s="3">
        <v>42846</v>
      </c>
      <c r="K117" s="4" t="str">
        <f>VLOOKUP(L117,Datos!$E$2:$F$69,2,0)</f>
        <v>COMPROBACIÓN</v>
      </c>
      <c r="L117" s="32" t="s">
        <v>348</v>
      </c>
      <c r="M117" s="32" t="s">
        <v>458</v>
      </c>
      <c r="N117" s="9">
        <f t="shared" si="1"/>
        <v>1</v>
      </c>
      <c r="O117" s="5" t="s">
        <v>153</v>
      </c>
      <c r="P117" s="2" t="s">
        <v>159</v>
      </c>
      <c r="Q117" s="3">
        <v>43272</v>
      </c>
      <c r="R117" s="44" t="str">
        <f>VLOOKUP($B117,Reporte!$B$4:$T$42,19,0)</f>
        <v>CERES HADA ESTRADA MUÑOZ</v>
      </c>
      <c r="S117" s="47"/>
    </row>
    <row r="118" spans="1:19" ht="78.75" x14ac:dyDescent="0.25">
      <c r="A118" s="22">
        <f>VLOOKUP(B118,Reporte!$B$4:$U$42,20,0)</f>
        <v>17</v>
      </c>
      <c r="B118" s="2" t="s">
        <v>283</v>
      </c>
      <c r="C118" s="4" t="str">
        <f>VLOOKUP($B118,Reporte!$B$4:$S$42,2,0)</f>
        <v>SURESTE</v>
      </c>
      <c r="D118" s="4" t="str">
        <f>VLOOKUP($B118,Reporte!$B$4:$S$42,3,0)</f>
        <v>TONALA</v>
      </c>
      <c r="E118" s="4" t="str">
        <f>VLOOKUP(B118,Reporte!$B$4:$E$42,4,0)</f>
        <v>NEFTALI ESPINOZA MORENO</v>
      </c>
      <c r="F118" s="2" t="s">
        <v>115</v>
      </c>
      <c r="G118" s="4" t="str">
        <f>VLOOKUP($H118,Datos!$A:$B,2,0)</f>
        <v>PROGRAMA DE PRODUCTIVIDAD Y COMPETITIVIDAD AGROALIMENTARIA</v>
      </c>
      <c r="H118" s="4" t="str">
        <f>VLOOKUP($B118,Reporte!$B$4:$S$42,5,0)</f>
        <v>DESARROLLO PRODUCTIVO SUR SURESTE Y ZONAS ECONÓMICAS ESPECIALES</v>
      </c>
      <c r="I118" s="21">
        <f>VLOOKUP($B118,Reporte!$B$4:$S$42,7,0)</f>
        <v>91500</v>
      </c>
      <c r="J118" s="3">
        <v>42846</v>
      </c>
      <c r="K118" s="4" t="str">
        <f>VLOOKUP(L118,Datos!$E$2:$F$69,2,0)</f>
        <v>OTROS</v>
      </c>
      <c r="L118" s="32" t="s">
        <v>184</v>
      </c>
      <c r="M118" s="32" t="s">
        <v>459</v>
      </c>
      <c r="N118" s="9">
        <f t="shared" si="1"/>
        <v>1</v>
      </c>
      <c r="O118" s="5" t="s">
        <v>153</v>
      </c>
      <c r="P118" s="2" t="s">
        <v>159</v>
      </c>
      <c r="Q118" s="3">
        <v>43272</v>
      </c>
      <c r="R118" s="44" t="str">
        <f>VLOOKUP($B118,Reporte!$B$4:$T$42,19,0)</f>
        <v>CERES HADA ESTRADA MUÑOZ</v>
      </c>
      <c r="S118" s="47"/>
    </row>
    <row r="119" spans="1:19" ht="90" x14ac:dyDescent="0.25">
      <c r="A119" s="22">
        <f>VLOOKUP(B119,Reporte!$B$4:$U$42,20,0)</f>
        <v>18</v>
      </c>
      <c r="B119" s="2" t="s">
        <v>284</v>
      </c>
      <c r="C119" s="4" t="str">
        <f>VLOOKUP($B119,Reporte!$B$4:$S$42,2,0)</f>
        <v>SUR</v>
      </c>
      <c r="D119" s="4" t="str">
        <f>VLOOKUP($B119,Reporte!$B$4:$S$42,3,0)</f>
        <v>XALAPA</v>
      </c>
      <c r="E119" s="4" t="str">
        <f>VLOOKUP(B119,Reporte!$B$4:$E$42,4,0)</f>
        <v>RAFAEL RUIZ DORANTES</v>
      </c>
      <c r="F119" s="2" t="s">
        <v>96</v>
      </c>
      <c r="G119" s="4" t="str">
        <f>VLOOKUP($H119,Datos!$A:$B,2,0)</f>
        <v>PROGRAMA DE PRODUCTIVIDAD Y COMPETITIVIDAD AGROALIMENTARIA</v>
      </c>
      <c r="H119" s="4" t="str">
        <f>VLOOKUP($B119,Reporte!$B$4:$S$42,5,0)</f>
        <v>DESARROLLO PRODUCTIVO SUR SURESTE Y ZONAS ECONÓMICAS ESPECIALES</v>
      </c>
      <c r="I119" s="21">
        <f>VLOOKUP($B119,Reporte!$B$4:$S$42,7,0)</f>
        <v>128350</v>
      </c>
      <c r="J119" s="3">
        <v>42853</v>
      </c>
      <c r="K119" s="4" t="str">
        <f>VLOOKUP(L119,Datos!$E$2:$F$69,2,0)</f>
        <v>COMPROBACIÓN</v>
      </c>
      <c r="L119" s="32" t="s">
        <v>259</v>
      </c>
      <c r="M119" s="32" t="s">
        <v>349</v>
      </c>
      <c r="N119" s="9">
        <f t="shared" si="1"/>
        <v>1</v>
      </c>
      <c r="O119" s="5" t="s">
        <v>153</v>
      </c>
      <c r="P119" s="2" t="s">
        <v>159</v>
      </c>
      <c r="Q119" s="3">
        <v>43264</v>
      </c>
      <c r="R119" s="44" t="str">
        <f>VLOOKUP($B119,Reporte!$B$4:$T$42,19,0)</f>
        <v>MIGUEL ANGEL DOMINGUEZ TELLEZ</v>
      </c>
      <c r="S119" s="47"/>
    </row>
    <row r="120" spans="1:19" ht="90" x14ac:dyDescent="0.25">
      <c r="A120" s="22">
        <f>VLOOKUP(B120,Reporte!$B$4:$U$42,20,0)</f>
        <v>18</v>
      </c>
      <c r="B120" s="2" t="s">
        <v>284</v>
      </c>
      <c r="C120" s="4" t="str">
        <f>VLOOKUP($B120,Reporte!$B$4:$S$42,2,0)</f>
        <v>SUR</v>
      </c>
      <c r="D120" s="4" t="str">
        <f>VLOOKUP($B120,Reporte!$B$4:$S$42,3,0)</f>
        <v>XALAPA</v>
      </c>
      <c r="E120" s="4" t="str">
        <f>VLOOKUP(B120,Reporte!$B$4:$E$42,4,0)</f>
        <v>RAFAEL RUIZ DORANTES</v>
      </c>
      <c r="F120" s="2" t="s">
        <v>96</v>
      </c>
      <c r="G120" s="4" t="str">
        <f>VLOOKUP($H120,Datos!$A:$B,2,0)</f>
        <v>PROGRAMA DE PRODUCTIVIDAD Y COMPETITIVIDAD AGROALIMENTARIA</v>
      </c>
      <c r="H120" s="4" t="str">
        <f>VLOOKUP($B120,Reporte!$B$4:$S$42,5,0)</f>
        <v>DESARROLLO PRODUCTIVO SUR SURESTE Y ZONAS ECONÓMICAS ESPECIALES</v>
      </c>
      <c r="I120" s="21">
        <f>VLOOKUP($B120,Reporte!$B$4:$S$42,7,0)</f>
        <v>128350</v>
      </c>
      <c r="J120" s="3">
        <v>42853</v>
      </c>
      <c r="K120" s="4" t="str">
        <f>VLOOKUP(L120,Datos!$E$2:$F$69,2,0)</f>
        <v>COMPROBACIÓN</v>
      </c>
      <c r="L120" s="32" t="s">
        <v>258</v>
      </c>
      <c r="M120" s="32" t="s">
        <v>460</v>
      </c>
      <c r="N120" s="9">
        <f t="shared" si="1"/>
        <v>1</v>
      </c>
      <c r="O120" s="5" t="s">
        <v>153</v>
      </c>
      <c r="P120" s="2" t="s">
        <v>159</v>
      </c>
      <c r="Q120" s="3">
        <v>43264</v>
      </c>
      <c r="R120" s="44" t="str">
        <f>VLOOKUP($B120,Reporte!$B$4:$T$42,19,0)</f>
        <v>MIGUEL ANGEL DOMINGUEZ TELLEZ</v>
      </c>
      <c r="S120" s="47"/>
    </row>
    <row r="121" spans="1:19" ht="101.25" x14ac:dyDescent="0.25">
      <c r="A121" s="22">
        <f>VLOOKUP(B121,Reporte!$B$4:$U$42,20,0)</f>
        <v>18</v>
      </c>
      <c r="B121" s="2" t="s">
        <v>284</v>
      </c>
      <c r="C121" s="4" t="str">
        <f>VLOOKUP($B121,Reporte!$B$4:$S$42,2,0)</f>
        <v>SUR</v>
      </c>
      <c r="D121" s="4" t="str">
        <f>VLOOKUP($B121,Reporte!$B$4:$S$42,3,0)</f>
        <v>XALAPA</v>
      </c>
      <c r="E121" s="4" t="str">
        <f>VLOOKUP(B121,Reporte!$B$4:$E$42,4,0)</f>
        <v>RAFAEL RUIZ DORANTES</v>
      </c>
      <c r="F121" s="2" t="s">
        <v>96</v>
      </c>
      <c r="G121" s="4" t="str">
        <f>VLOOKUP($H121,Datos!$A:$B,2,0)</f>
        <v>PROGRAMA DE PRODUCTIVIDAD Y COMPETITIVIDAD AGROALIMENTARIA</v>
      </c>
      <c r="H121" s="4" t="str">
        <f>VLOOKUP($B121,Reporte!$B$4:$S$42,5,0)</f>
        <v>DESARROLLO PRODUCTIVO SUR SURESTE Y ZONAS ECONÓMICAS ESPECIALES</v>
      </c>
      <c r="I121" s="21">
        <f>VLOOKUP($B121,Reporte!$B$4:$S$42,7,0)</f>
        <v>128350</v>
      </c>
      <c r="J121" s="3">
        <v>42853</v>
      </c>
      <c r="K121" s="4" t="str">
        <f>VLOOKUP(L121,Datos!$E$2:$F$69,2,0)</f>
        <v>COMPROBACIÓN</v>
      </c>
      <c r="L121" s="32" t="s">
        <v>258</v>
      </c>
      <c r="M121" s="32" t="s">
        <v>461</v>
      </c>
      <c r="N121" s="9">
        <f t="shared" si="1"/>
        <v>1</v>
      </c>
      <c r="O121" s="5" t="s">
        <v>153</v>
      </c>
      <c r="P121" s="2" t="s">
        <v>159</v>
      </c>
      <c r="Q121" s="3">
        <v>43264</v>
      </c>
      <c r="R121" s="44" t="str">
        <f>VLOOKUP($B121,Reporte!$B$4:$T$42,19,0)</f>
        <v>MIGUEL ANGEL DOMINGUEZ TELLEZ</v>
      </c>
      <c r="S121" s="47"/>
    </row>
    <row r="122" spans="1:19" ht="67.5" x14ac:dyDescent="0.25">
      <c r="A122" s="22">
        <f>VLOOKUP(B122,Reporte!$B$4:$U$42,20,0)</f>
        <v>18</v>
      </c>
      <c r="B122" s="2" t="s">
        <v>284</v>
      </c>
      <c r="C122" s="4" t="str">
        <f>VLOOKUP($B122,Reporte!$B$4:$S$42,2,0)</f>
        <v>SUR</v>
      </c>
      <c r="D122" s="4" t="str">
        <f>VLOOKUP($B122,Reporte!$B$4:$S$42,3,0)</f>
        <v>XALAPA</v>
      </c>
      <c r="E122" s="4" t="str">
        <f>VLOOKUP(B122,Reporte!$B$4:$E$42,4,0)</f>
        <v>RAFAEL RUIZ DORANTES</v>
      </c>
      <c r="F122" s="2" t="s">
        <v>96</v>
      </c>
      <c r="G122" s="4" t="str">
        <f>VLOOKUP($H122,Datos!$A:$B,2,0)</f>
        <v>PROGRAMA DE PRODUCTIVIDAD Y COMPETITIVIDAD AGROALIMENTARIA</v>
      </c>
      <c r="H122" s="4" t="str">
        <f>VLOOKUP($B122,Reporte!$B$4:$S$42,5,0)</f>
        <v>DESARROLLO PRODUCTIVO SUR SURESTE Y ZONAS ECONÓMICAS ESPECIALES</v>
      </c>
      <c r="I122" s="21">
        <f>VLOOKUP($B122,Reporte!$B$4:$S$42,7,0)</f>
        <v>128350</v>
      </c>
      <c r="J122" s="3">
        <v>42853</v>
      </c>
      <c r="K122" s="4" t="str">
        <f>VLOOKUP(L122,Datos!$E$2:$F$69,2,0)</f>
        <v>COMPROBACIÓN</v>
      </c>
      <c r="L122" s="32" t="s">
        <v>260</v>
      </c>
      <c r="M122" s="32" t="s">
        <v>462</v>
      </c>
      <c r="N122" s="9">
        <f t="shared" si="1"/>
        <v>1</v>
      </c>
      <c r="O122" s="5" t="s">
        <v>153</v>
      </c>
      <c r="P122" s="2" t="s">
        <v>159</v>
      </c>
      <c r="Q122" s="3">
        <v>43264</v>
      </c>
      <c r="R122" s="44" t="str">
        <f>VLOOKUP($B122,Reporte!$B$4:$T$42,19,0)</f>
        <v>MIGUEL ANGEL DOMINGUEZ TELLEZ</v>
      </c>
      <c r="S122" s="47"/>
    </row>
    <row r="123" spans="1:19" ht="67.5" x14ac:dyDescent="0.25">
      <c r="A123" s="22">
        <f>VLOOKUP(B123,Reporte!$B$4:$U$42,20,0)</f>
        <v>18</v>
      </c>
      <c r="B123" s="2" t="s">
        <v>284</v>
      </c>
      <c r="C123" s="4" t="str">
        <f>VLOOKUP($B123,Reporte!$B$4:$S$42,2,0)</f>
        <v>SUR</v>
      </c>
      <c r="D123" s="4" t="str">
        <f>VLOOKUP($B123,Reporte!$B$4:$S$42,3,0)</f>
        <v>XALAPA</v>
      </c>
      <c r="E123" s="4" t="str">
        <f>VLOOKUP(B123,Reporte!$B$4:$E$42,4,0)</f>
        <v>RAFAEL RUIZ DORANTES</v>
      </c>
      <c r="F123" s="2" t="s">
        <v>96</v>
      </c>
      <c r="G123" s="4" t="str">
        <f>VLOOKUP($H123,Datos!$A:$B,2,0)</f>
        <v>PROGRAMA DE PRODUCTIVIDAD Y COMPETITIVIDAD AGROALIMENTARIA</v>
      </c>
      <c r="H123" s="4" t="str">
        <f>VLOOKUP($B123,Reporte!$B$4:$S$42,5,0)</f>
        <v>DESARROLLO PRODUCTIVO SUR SURESTE Y ZONAS ECONÓMICAS ESPECIALES</v>
      </c>
      <c r="I123" s="21">
        <f>VLOOKUP($B123,Reporte!$B$4:$S$42,7,0)</f>
        <v>128350</v>
      </c>
      <c r="J123" s="3">
        <v>42853</v>
      </c>
      <c r="K123" s="4" t="str">
        <f>VLOOKUP(L123,Datos!$E$2:$F$69,2,0)</f>
        <v>COMPROBACIÓN</v>
      </c>
      <c r="L123" s="32" t="s">
        <v>264</v>
      </c>
      <c r="M123" s="32" t="s">
        <v>462</v>
      </c>
      <c r="N123" s="9">
        <f t="shared" si="1"/>
        <v>1</v>
      </c>
      <c r="O123" s="5" t="s">
        <v>153</v>
      </c>
      <c r="P123" s="2" t="s">
        <v>159</v>
      </c>
      <c r="Q123" s="3">
        <v>43264</v>
      </c>
      <c r="R123" s="44" t="str">
        <f>VLOOKUP($B123,Reporte!$B$4:$T$42,19,0)</f>
        <v>MIGUEL ANGEL DOMINGUEZ TELLEZ</v>
      </c>
      <c r="S123" s="47"/>
    </row>
    <row r="124" spans="1:19" ht="67.5" x14ac:dyDescent="0.25">
      <c r="A124" s="22">
        <f>VLOOKUP(B124,Reporte!$B$4:$U$42,20,0)</f>
        <v>18</v>
      </c>
      <c r="B124" s="2" t="s">
        <v>284</v>
      </c>
      <c r="C124" s="4" t="str">
        <f>VLOOKUP($B124,Reporte!$B$4:$S$42,2,0)</f>
        <v>SUR</v>
      </c>
      <c r="D124" s="4" t="str">
        <f>VLOOKUP($B124,Reporte!$B$4:$S$42,3,0)</f>
        <v>XALAPA</v>
      </c>
      <c r="E124" s="4" t="str">
        <f>VLOOKUP(B124,Reporte!$B$4:$E$42,4,0)</f>
        <v>RAFAEL RUIZ DORANTES</v>
      </c>
      <c r="F124" s="2" t="s">
        <v>96</v>
      </c>
      <c r="G124" s="4" t="str">
        <f>VLOOKUP($H124,Datos!$A:$B,2,0)</f>
        <v>PROGRAMA DE PRODUCTIVIDAD Y COMPETITIVIDAD AGROALIMENTARIA</v>
      </c>
      <c r="H124" s="4" t="str">
        <f>VLOOKUP($B124,Reporte!$B$4:$S$42,5,0)</f>
        <v>DESARROLLO PRODUCTIVO SUR SURESTE Y ZONAS ECONÓMICAS ESPECIALES</v>
      </c>
      <c r="I124" s="21">
        <f>VLOOKUP($B124,Reporte!$B$4:$S$42,7,0)</f>
        <v>128350</v>
      </c>
      <c r="J124" s="3">
        <v>42853</v>
      </c>
      <c r="K124" s="4" t="str">
        <f>VLOOKUP(L124,Datos!$E$2:$F$69,2,0)</f>
        <v>MINISTRACIÓN</v>
      </c>
      <c r="L124" s="32" t="s">
        <v>214</v>
      </c>
      <c r="M124" s="32" t="s">
        <v>463</v>
      </c>
      <c r="N124" s="9">
        <f t="shared" si="1"/>
        <v>1</v>
      </c>
      <c r="O124" s="5" t="s">
        <v>153</v>
      </c>
      <c r="P124" s="2" t="s">
        <v>138</v>
      </c>
      <c r="Q124" s="3">
        <v>43264</v>
      </c>
      <c r="R124" s="44" t="str">
        <f>VLOOKUP($B124,Reporte!$B$4:$T$42,19,0)</f>
        <v>MIGUEL ANGEL DOMINGUEZ TELLEZ</v>
      </c>
      <c r="S124" s="46"/>
    </row>
    <row r="125" spans="1:19" ht="123.75" x14ac:dyDescent="0.25">
      <c r="A125" s="22">
        <f>VLOOKUP(B125,Reporte!$B$4:$U$42,20,0)</f>
        <v>18</v>
      </c>
      <c r="B125" s="2" t="s">
        <v>284</v>
      </c>
      <c r="C125" s="4" t="str">
        <f>VLOOKUP($B125,Reporte!$B$4:$S$42,2,0)</f>
        <v>SUR</v>
      </c>
      <c r="D125" s="4" t="str">
        <f>VLOOKUP($B125,Reporte!$B$4:$S$42,3,0)</f>
        <v>XALAPA</v>
      </c>
      <c r="E125" s="4" t="str">
        <f>VLOOKUP(B125,Reporte!$B$4:$E$42,4,0)</f>
        <v>RAFAEL RUIZ DORANTES</v>
      </c>
      <c r="F125" s="2" t="s">
        <v>96</v>
      </c>
      <c r="G125" s="4" t="str">
        <f>VLOOKUP($H125,Datos!$A:$B,2,0)</f>
        <v>PROGRAMA DE PRODUCTIVIDAD Y COMPETITIVIDAD AGROALIMENTARIA</v>
      </c>
      <c r="H125" s="4" t="str">
        <f>VLOOKUP($B125,Reporte!$B$4:$S$42,5,0)</f>
        <v>DESARROLLO PRODUCTIVO SUR SURESTE Y ZONAS ECONÓMICAS ESPECIALES</v>
      </c>
      <c r="I125" s="21">
        <f>VLOOKUP($B125,Reporte!$B$4:$S$42,7,0)</f>
        <v>128350</v>
      </c>
      <c r="J125" s="3">
        <v>42853</v>
      </c>
      <c r="K125" s="4" t="str">
        <f>VLOOKUP(L125,Datos!$E$2:$F$69,2,0)</f>
        <v>COMPROBACIÓN</v>
      </c>
      <c r="L125" s="32" t="s">
        <v>348</v>
      </c>
      <c r="M125" s="32" t="s">
        <v>462</v>
      </c>
      <c r="N125" s="9">
        <f t="shared" si="1"/>
        <v>1</v>
      </c>
      <c r="O125" s="5" t="s">
        <v>153</v>
      </c>
      <c r="P125" s="2" t="s">
        <v>159</v>
      </c>
      <c r="Q125" s="3">
        <v>43264</v>
      </c>
      <c r="R125" s="44" t="str">
        <f>VLOOKUP($B125,Reporte!$B$4:$T$42,19,0)</f>
        <v>MIGUEL ANGEL DOMINGUEZ TELLEZ</v>
      </c>
      <c r="S125" s="46"/>
    </row>
    <row r="126" spans="1:19" ht="123.75" x14ac:dyDescent="0.25">
      <c r="A126" s="22">
        <f>VLOOKUP(B126,Reporte!$B$4:$U$42,20,0)</f>
        <v>18</v>
      </c>
      <c r="B126" s="2" t="s">
        <v>284</v>
      </c>
      <c r="C126" s="4" t="str">
        <f>VLOOKUP($B126,Reporte!$B$4:$S$42,2,0)</f>
        <v>SUR</v>
      </c>
      <c r="D126" s="4" t="str">
        <f>VLOOKUP($B126,Reporte!$B$4:$S$42,3,0)</f>
        <v>XALAPA</v>
      </c>
      <c r="E126" s="4" t="str">
        <f>VLOOKUP(B126,Reporte!$B$4:$E$42,4,0)</f>
        <v>RAFAEL RUIZ DORANTES</v>
      </c>
      <c r="F126" s="2" t="s">
        <v>96</v>
      </c>
      <c r="G126" s="4" t="str">
        <f>VLOOKUP($H126,Datos!$A:$B,2,0)</f>
        <v>PROGRAMA DE PRODUCTIVIDAD Y COMPETITIVIDAD AGROALIMENTARIA</v>
      </c>
      <c r="H126" s="4" t="str">
        <f>VLOOKUP($B126,Reporte!$B$4:$S$42,5,0)</f>
        <v>DESARROLLO PRODUCTIVO SUR SURESTE Y ZONAS ECONÓMICAS ESPECIALES</v>
      </c>
      <c r="I126" s="21">
        <f>VLOOKUP($B126,Reporte!$B$4:$S$42,7,0)</f>
        <v>128350</v>
      </c>
      <c r="J126" s="3">
        <v>42853</v>
      </c>
      <c r="K126" s="4" t="str">
        <f>VLOOKUP(L126,Datos!$E$2:$F$69,2,0)</f>
        <v>AUTORIZACIÓN</v>
      </c>
      <c r="L126" s="32" t="s">
        <v>245</v>
      </c>
      <c r="M126" s="32" t="s">
        <v>464</v>
      </c>
      <c r="N126" s="9">
        <f t="shared" si="1"/>
        <v>1</v>
      </c>
      <c r="O126" s="5" t="s">
        <v>153</v>
      </c>
      <c r="P126" s="2" t="s">
        <v>138</v>
      </c>
      <c r="Q126" s="3">
        <v>43264</v>
      </c>
      <c r="R126" s="44" t="str">
        <f>VLOOKUP($B126,Reporte!$B$4:$T$42,19,0)</f>
        <v>MIGUEL ANGEL DOMINGUEZ TELLEZ</v>
      </c>
      <c r="S126" s="47"/>
    </row>
    <row r="127" spans="1:19" ht="67.5" x14ac:dyDescent="0.25">
      <c r="A127" s="22">
        <f>VLOOKUP(B127,Reporte!$B$4:$U$42,20,0)</f>
        <v>18</v>
      </c>
      <c r="B127" s="2" t="s">
        <v>284</v>
      </c>
      <c r="C127" s="4" t="str">
        <f>VLOOKUP($B127,Reporte!$B$4:$S$42,2,0)</f>
        <v>SUR</v>
      </c>
      <c r="D127" s="4" t="str">
        <f>VLOOKUP($B127,Reporte!$B$4:$S$42,3,0)</f>
        <v>XALAPA</v>
      </c>
      <c r="E127" s="4" t="str">
        <f>VLOOKUP(B127,Reporte!$B$4:$E$42,4,0)</f>
        <v>RAFAEL RUIZ DORANTES</v>
      </c>
      <c r="F127" s="2" t="s">
        <v>96</v>
      </c>
      <c r="G127" s="4" t="str">
        <f>VLOOKUP($H127,Datos!$A:$B,2,0)</f>
        <v>PROGRAMA DE PRODUCTIVIDAD Y COMPETITIVIDAD AGROALIMENTARIA</v>
      </c>
      <c r="H127" s="4" t="str">
        <f>VLOOKUP($B127,Reporte!$B$4:$S$42,5,0)</f>
        <v>DESARROLLO PRODUCTIVO SUR SURESTE Y ZONAS ECONÓMICAS ESPECIALES</v>
      </c>
      <c r="I127" s="21">
        <f>VLOOKUP($B127,Reporte!$B$4:$S$42,7,0)</f>
        <v>128350</v>
      </c>
      <c r="J127" s="3">
        <v>42853</v>
      </c>
      <c r="K127" s="4" t="str">
        <f>VLOOKUP(L127,Datos!$E$2:$F$69,2,0)</f>
        <v>SOLICITUD</v>
      </c>
      <c r="L127" s="32" t="s">
        <v>232</v>
      </c>
      <c r="M127" s="32" t="s">
        <v>351</v>
      </c>
      <c r="N127" s="9">
        <f t="shared" si="1"/>
        <v>1</v>
      </c>
      <c r="O127" s="5" t="s">
        <v>153</v>
      </c>
      <c r="P127" s="2" t="s">
        <v>159</v>
      </c>
      <c r="Q127" s="3">
        <v>43264</v>
      </c>
      <c r="R127" s="44" t="str">
        <f>VLOOKUP($B127,Reporte!$B$4:$T$42,19,0)</f>
        <v>MIGUEL ANGEL DOMINGUEZ TELLEZ</v>
      </c>
      <c r="S127" s="46"/>
    </row>
    <row r="128" spans="1:19" ht="78.75" x14ac:dyDescent="0.25">
      <c r="A128" s="22">
        <f>VLOOKUP(B128,Reporte!$B$4:$U$42,20,0)</f>
        <v>18</v>
      </c>
      <c r="B128" s="2" t="s">
        <v>284</v>
      </c>
      <c r="C128" s="4" t="str">
        <f>VLOOKUP($B128,Reporte!$B$4:$S$42,2,0)</f>
        <v>SUR</v>
      </c>
      <c r="D128" s="4" t="str">
        <f>VLOOKUP($B128,Reporte!$B$4:$S$42,3,0)</f>
        <v>XALAPA</v>
      </c>
      <c r="E128" s="4" t="str">
        <f>VLOOKUP(B128,Reporte!$B$4:$E$42,4,0)</f>
        <v>RAFAEL RUIZ DORANTES</v>
      </c>
      <c r="F128" s="2" t="s">
        <v>96</v>
      </c>
      <c r="G128" s="4" t="str">
        <f>VLOOKUP($H128,Datos!$A:$B,2,0)</f>
        <v>PROGRAMA DE PRODUCTIVIDAD Y COMPETITIVIDAD AGROALIMENTARIA</v>
      </c>
      <c r="H128" s="4" t="str">
        <f>VLOOKUP($B128,Reporte!$B$4:$S$42,5,0)</f>
        <v>DESARROLLO PRODUCTIVO SUR SURESTE Y ZONAS ECONÓMICAS ESPECIALES</v>
      </c>
      <c r="I128" s="21">
        <f>VLOOKUP($B128,Reporte!$B$4:$S$42,7,0)</f>
        <v>128350</v>
      </c>
      <c r="J128" s="3">
        <v>42853</v>
      </c>
      <c r="K128" s="4" t="str">
        <f>VLOOKUP(L128,Datos!$E$2:$F$69,2,0)</f>
        <v>OTROS</v>
      </c>
      <c r="L128" s="32" t="s">
        <v>184</v>
      </c>
      <c r="M128" s="32" t="s">
        <v>465</v>
      </c>
      <c r="N128" s="9">
        <f t="shared" si="1"/>
        <v>1</v>
      </c>
      <c r="O128" s="5" t="s">
        <v>153</v>
      </c>
      <c r="P128" s="2" t="s">
        <v>159</v>
      </c>
      <c r="Q128" s="3">
        <v>43264</v>
      </c>
      <c r="R128" s="44" t="str">
        <f>VLOOKUP($B128,Reporte!$B$4:$T$42,19,0)</f>
        <v>MIGUEL ANGEL DOMINGUEZ TELLEZ</v>
      </c>
      <c r="S128" s="47"/>
    </row>
    <row r="129" spans="1:19" ht="67.5" x14ac:dyDescent="0.25">
      <c r="A129" s="22">
        <f>VLOOKUP(B129,Reporte!$B$4:$U$42,20,0)</f>
        <v>18</v>
      </c>
      <c r="B129" s="2" t="s">
        <v>284</v>
      </c>
      <c r="C129" s="4" t="str">
        <f>VLOOKUP($B129,Reporte!$B$4:$S$42,2,0)</f>
        <v>SUR</v>
      </c>
      <c r="D129" s="4" t="str">
        <f>VLOOKUP($B129,Reporte!$B$4:$S$42,3,0)</f>
        <v>XALAPA</v>
      </c>
      <c r="E129" s="4" t="str">
        <f>VLOOKUP(B129,Reporte!$B$4:$E$42,4,0)</f>
        <v>RAFAEL RUIZ DORANTES</v>
      </c>
      <c r="F129" s="2" t="s">
        <v>96</v>
      </c>
      <c r="G129" s="4" t="str">
        <f>VLOOKUP($H129,Datos!$A:$B,2,0)</f>
        <v>PROGRAMA DE PRODUCTIVIDAD Y COMPETITIVIDAD AGROALIMENTARIA</v>
      </c>
      <c r="H129" s="4" t="str">
        <f>VLOOKUP($B129,Reporte!$B$4:$S$42,5,0)</f>
        <v>DESARROLLO PRODUCTIVO SUR SURESTE Y ZONAS ECONÓMICAS ESPECIALES</v>
      </c>
      <c r="I129" s="21">
        <f>VLOOKUP($B129,Reporte!$B$4:$S$42,7,0)</f>
        <v>128350</v>
      </c>
      <c r="J129" s="3">
        <v>42853</v>
      </c>
      <c r="K129" s="4" t="str">
        <f>VLOOKUP(L129,Datos!$E$2:$F$69,2,0)</f>
        <v>COMPROBACIÓN</v>
      </c>
      <c r="L129" s="32" t="s">
        <v>266</v>
      </c>
      <c r="M129" s="32" t="s">
        <v>455</v>
      </c>
      <c r="N129" s="9">
        <f t="shared" si="1"/>
        <v>1</v>
      </c>
      <c r="O129" s="5" t="s">
        <v>153</v>
      </c>
      <c r="P129" s="2" t="s">
        <v>159</v>
      </c>
      <c r="Q129" s="3">
        <v>43264</v>
      </c>
      <c r="R129" s="44" t="str">
        <f>VLOOKUP($B129,Reporte!$B$4:$T$42,19,0)</f>
        <v>MIGUEL ANGEL DOMINGUEZ TELLEZ</v>
      </c>
      <c r="S129" s="97"/>
    </row>
    <row r="130" spans="1:19" ht="67.5" x14ac:dyDescent="0.25">
      <c r="A130" s="22">
        <f>VLOOKUP(B130,Reporte!$B$4:$U$42,20,0)</f>
        <v>19</v>
      </c>
      <c r="B130" s="2" t="s">
        <v>285</v>
      </c>
      <c r="C130" s="4" t="str">
        <f>VLOOKUP($B130,Reporte!$B$4:$S$42,2,0)</f>
        <v>SUR</v>
      </c>
      <c r="D130" s="4" t="str">
        <f>VLOOKUP($B130,Reporte!$B$4:$S$42,3,0)</f>
        <v>PETATLAN</v>
      </c>
      <c r="E130" s="4" t="str">
        <f>VLOOKUP(B130,Reporte!$B$4:$E$42,4,0)</f>
        <v>JOSE RAFAEL ZAVALETA RAMIREZ</v>
      </c>
      <c r="F130" s="2" t="s">
        <v>118</v>
      </c>
      <c r="G130" s="4" t="str">
        <f>VLOOKUP($H130,Datos!$A:$B,2,0)</f>
        <v>PROGRAMA DE PRODUCTIVIDAD Y COMPETITIVIDAD AGROALIMENTARIA</v>
      </c>
      <c r="H130" s="4" t="str">
        <f>VLOOKUP($B130,Reporte!$B$4:$S$42,5,0)</f>
        <v>DESARROLLO PRODUCTIVO SUR SURESTE Y ZONAS ECONÓMICAS ESPECIALES</v>
      </c>
      <c r="I130" s="21">
        <f>VLOOKUP($B130,Reporte!$B$4:$S$42,7,0)</f>
        <v>150000</v>
      </c>
      <c r="J130" s="3">
        <v>42858</v>
      </c>
      <c r="K130" s="4" t="str">
        <f>VLOOKUP(L130,Datos!$E$2:$F$69,2,0)</f>
        <v>SOLICITUD</v>
      </c>
      <c r="L130" s="32" t="s">
        <v>232</v>
      </c>
      <c r="M130" s="32" t="s">
        <v>351</v>
      </c>
      <c r="N130" s="9">
        <f t="shared" si="1"/>
        <v>1</v>
      </c>
      <c r="O130" s="5" t="s">
        <v>153</v>
      </c>
      <c r="P130" s="2" t="s">
        <v>159</v>
      </c>
      <c r="Q130" s="3">
        <v>43251</v>
      </c>
      <c r="R130" s="44" t="str">
        <f>VLOOKUP($B130,Reporte!$B$4:$T$42,19,0)</f>
        <v>JOSE ISABEL CLAUDIO MONTES</v>
      </c>
      <c r="S130" s="46"/>
    </row>
    <row r="131" spans="1:19" ht="101.25" x14ac:dyDescent="0.25">
      <c r="A131" s="22">
        <f>VLOOKUP(B131,Reporte!$B$4:$U$42,20,0)</f>
        <v>19</v>
      </c>
      <c r="B131" s="2" t="s">
        <v>285</v>
      </c>
      <c r="C131" s="4" t="str">
        <f>VLOOKUP($B131,Reporte!$B$4:$S$42,2,0)</f>
        <v>SUR</v>
      </c>
      <c r="D131" s="4" t="str">
        <f>VLOOKUP($B131,Reporte!$B$4:$S$42,3,0)</f>
        <v>PETATLAN</v>
      </c>
      <c r="E131" s="4" t="str">
        <f>VLOOKUP(B131,Reporte!$B$4:$E$42,4,0)</f>
        <v>JOSE RAFAEL ZAVALETA RAMIREZ</v>
      </c>
      <c r="F131" s="2" t="s">
        <v>118</v>
      </c>
      <c r="G131" s="4" t="str">
        <f>VLOOKUP($H131,Datos!$A:$B,2,0)</f>
        <v>PROGRAMA DE PRODUCTIVIDAD Y COMPETITIVIDAD AGROALIMENTARIA</v>
      </c>
      <c r="H131" s="4" t="str">
        <f>VLOOKUP($B131,Reporte!$B$4:$S$42,5,0)</f>
        <v>DESARROLLO PRODUCTIVO SUR SURESTE Y ZONAS ECONÓMICAS ESPECIALES</v>
      </c>
      <c r="I131" s="21">
        <f>VLOOKUP($B131,Reporte!$B$4:$S$42,7,0)</f>
        <v>150000</v>
      </c>
      <c r="J131" s="3">
        <v>42858</v>
      </c>
      <c r="K131" s="4" t="str">
        <f>VLOOKUP(L131,Datos!$E$2:$F$69,2,0)</f>
        <v>SOLICITUD</v>
      </c>
      <c r="L131" s="32" t="s">
        <v>209</v>
      </c>
      <c r="M131" s="32" t="s">
        <v>471</v>
      </c>
      <c r="N131" s="9">
        <f t="shared" si="1"/>
        <v>1</v>
      </c>
      <c r="O131" s="5" t="s">
        <v>153</v>
      </c>
      <c r="P131" s="2" t="s">
        <v>138</v>
      </c>
      <c r="Q131" s="3">
        <v>43251</v>
      </c>
      <c r="R131" s="44" t="str">
        <f>VLOOKUP($B131,Reporte!$B$4:$T$42,19,0)</f>
        <v>JOSE ISABEL CLAUDIO MONTES</v>
      </c>
      <c r="S131" s="46"/>
    </row>
    <row r="132" spans="1:19" ht="67.5" x14ac:dyDescent="0.25">
      <c r="A132" s="22">
        <f>VLOOKUP(B132,Reporte!$B$4:$U$42,20,0)</f>
        <v>19</v>
      </c>
      <c r="B132" s="2" t="s">
        <v>285</v>
      </c>
      <c r="C132" s="4" t="str">
        <f>VLOOKUP($B132,Reporte!$B$4:$S$42,2,0)</f>
        <v>SUR</v>
      </c>
      <c r="D132" s="4" t="str">
        <f>VLOOKUP($B132,Reporte!$B$4:$S$42,3,0)</f>
        <v>PETATLAN</v>
      </c>
      <c r="E132" s="4" t="str">
        <f>VLOOKUP(B132,Reporte!$B$4:$E$42,4,0)</f>
        <v>JOSE RAFAEL ZAVALETA RAMIREZ</v>
      </c>
      <c r="F132" s="2" t="s">
        <v>118</v>
      </c>
      <c r="G132" s="4" t="str">
        <f>VLOOKUP($H132,Datos!$A:$B,2,0)</f>
        <v>PROGRAMA DE PRODUCTIVIDAD Y COMPETITIVIDAD AGROALIMENTARIA</v>
      </c>
      <c r="H132" s="4" t="str">
        <f>VLOOKUP($B132,Reporte!$B$4:$S$42,5,0)</f>
        <v>DESARROLLO PRODUCTIVO SUR SURESTE Y ZONAS ECONÓMICAS ESPECIALES</v>
      </c>
      <c r="I132" s="21">
        <f>VLOOKUP($B132,Reporte!$B$4:$S$42,7,0)</f>
        <v>150000</v>
      </c>
      <c r="J132" s="3">
        <v>42858</v>
      </c>
      <c r="K132" s="4" t="str">
        <f>VLOOKUP(L132,Datos!$E$2:$F$69,2,0)</f>
        <v>AUTORIZACIÓN</v>
      </c>
      <c r="L132" s="32" t="s">
        <v>211</v>
      </c>
      <c r="M132" s="32" t="s">
        <v>436</v>
      </c>
      <c r="N132" s="9">
        <f t="shared" si="1"/>
        <v>1</v>
      </c>
      <c r="O132" s="5" t="s">
        <v>153</v>
      </c>
      <c r="P132" s="2" t="s">
        <v>138</v>
      </c>
      <c r="Q132" s="3">
        <v>43251</v>
      </c>
      <c r="R132" s="44" t="str">
        <f>VLOOKUP($B132,Reporte!$B$4:$T$42,19,0)</f>
        <v>JOSE ISABEL CLAUDIO MONTES</v>
      </c>
      <c r="S132" s="47"/>
    </row>
    <row r="133" spans="1:19" ht="123.75" x14ac:dyDescent="0.25">
      <c r="A133" s="22">
        <f>VLOOKUP(B133,Reporte!$B$4:$U$42,20,0)</f>
        <v>19</v>
      </c>
      <c r="B133" s="2" t="s">
        <v>285</v>
      </c>
      <c r="C133" s="4" t="str">
        <f>VLOOKUP($B133,Reporte!$B$4:$S$42,2,0)</f>
        <v>SUR</v>
      </c>
      <c r="D133" s="4" t="str">
        <f>VLOOKUP($B133,Reporte!$B$4:$S$42,3,0)</f>
        <v>PETATLAN</v>
      </c>
      <c r="E133" s="4" t="str">
        <f>VLOOKUP(B133,Reporte!$B$4:$E$42,4,0)</f>
        <v>JOSE RAFAEL ZAVALETA RAMIREZ</v>
      </c>
      <c r="F133" s="2" t="s">
        <v>118</v>
      </c>
      <c r="G133" s="4" t="str">
        <f>VLOOKUP($H133,Datos!$A:$B,2,0)</f>
        <v>PROGRAMA DE PRODUCTIVIDAD Y COMPETITIVIDAD AGROALIMENTARIA</v>
      </c>
      <c r="H133" s="4" t="str">
        <f>VLOOKUP($B133,Reporte!$B$4:$S$42,5,0)</f>
        <v>DESARROLLO PRODUCTIVO SUR SURESTE Y ZONAS ECONÓMICAS ESPECIALES</v>
      </c>
      <c r="I133" s="21">
        <f>VLOOKUP($B133,Reporte!$B$4:$S$42,7,0)</f>
        <v>150000</v>
      </c>
      <c r="J133" s="3">
        <v>42858</v>
      </c>
      <c r="K133" s="4" t="str">
        <f>VLOOKUP(L133,Datos!$E$2:$F$69,2,0)</f>
        <v>AUTORIZACIÓN</v>
      </c>
      <c r="L133" s="32" t="s">
        <v>245</v>
      </c>
      <c r="M133" s="32" t="s">
        <v>355</v>
      </c>
      <c r="N133" s="9">
        <f t="shared" si="1"/>
        <v>1</v>
      </c>
      <c r="O133" s="5" t="s">
        <v>153</v>
      </c>
      <c r="P133" s="2" t="s">
        <v>138</v>
      </c>
      <c r="Q133" s="3">
        <v>43251</v>
      </c>
      <c r="R133" s="44" t="str">
        <f>VLOOKUP($B133,Reporte!$B$4:$T$42,19,0)</f>
        <v>JOSE ISABEL CLAUDIO MONTES</v>
      </c>
      <c r="S133" s="47"/>
    </row>
    <row r="134" spans="1:19" ht="78.75" x14ac:dyDescent="0.25">
      <c r="A134" s="22">
        <f>VLOOKUP(B134,Reporte!$B$4:$U$42,20,0)</f>
        <v>19</v>
      </c>
      <c r="B134" s="2" t="s">
        <v>285</v>
      </c>
      <c r="C134" s="4" t="str">
        <f>VLOOKUP($B134,Reporte!$B$4:$S$42,2,0)</f>
        <v>SUR</v>
      </c>
      <c r="D134" s="4" t="str">
        <f>VLOOKUP($B134,Reporte!$B$4:$S$42,3,0)</f>
        <v>PETATLAN</v>
      </c>
      <c r="E134" s="4" t="str">
        <f>VLOOKUP(B134,Reporte!$B$4:$E$42,4,0)</f>
        <v>JOSE RAFAEL ZAVALETA RAMIREZ</v>
      </c>
      <c r="F134" s="2" t="s">
        <v>118</v>
      </c>
      <c r="G134" s="4" t="str">
        <f>VLOOKUP($H134,Datos!$A:$B,2,0)</f>
        <v>PROGRAMA DE PRODUCTIVIDAD Y COMPETITIVIDAD AGROALIMENTARIA</v>
      </c>
      <c r="H134" s="4" t="str">
        <f>VLOOKUP($B134,Reporte!$B$4:$S$42,5,0)</f>
        <v>DESARROLLO PRODUCTIVO SUR SURESTE Y ZONAS ECONÓMICAS ESPECIALES</v>
      </c>
      <c r="I134" s="21">
        <f>VLOOKUP($B134,Reporte!$B$4:$S$42,7,0)</f>
        <v>150000</v>
      </c>
      <c r="J134" s="3">
        <v>42858</v>
      </c>
      <c r="K134" s="4" t="str">
        <f>VLOOKUP(L134,Datos!$E$2:$F$69,2,0)</f>
        <v>MINISTRACIÓN</v>
      </c>
      <c r="L134" s="32" t="s">
        <v>214</v>
      </c>
      <c r="M134" s="32" t="s">
        <v>466</v>
      </c>
      <c r="N134" s="9">
        <f t="shared" ref="N134:N196" si="2">IF(O134&lt;&gt;"REQUERIMIENTO",1,0)</f>
        <v>1</v>
      </c>
      <c r="O134" s="5" t="s">
        <v>153</v>
      </c>
      <c r="P134" s="2" t="s">
        <v>138</v>
      </c>
      <c r="Q134" s="3">
        <v>43251</v>
      </c>
      <c r="R134" s="44" t="str">
        <f>VLOOKUP($B134,Reporte!$B$4:$T$42,19,0)</f>
        <v>JOSE ISABEL CLAUDIO MONTES</v>
      </c>
      <c r="S134" s="46"/>
    </row>
    <row r="135" spans="1:19" ht="78.75" x14ac:dyDescent="0.25">
      <c r="A135" s="22">
        <f>VLOOKUP(B135,Reporte!$B$4:$U$42,20,0)</f>
        <v>19</v>
      </c>
      <c r="B135" s="2" t="s">
        <v>285</v>
      </c>
      <c r="C135" s="4" t="str">
        <f>VLOOKUP($B135,Reporte!$B$4:$S$42,2,0)</f>
        <v>SUR</v>
      </c>
      <c r="D135" s="4" t="str">
        <f>VLOOKUP($B135,Reporte!$B$4:$S$42,3,0)</f>
        <v>PETATLAN</v>
      </c>
      <c r="E135" s="4" t="str">
        <f>VLOOKUP(B135,Reporte!$B$4:$E$42,4,0)</f>
        <v>JOSE RAFAEL ZAVALETA RAMIREZ</v>
      </c>
      <c r="F135" s="2" t="s">
        <v>118</v>
      </c>
      <c r="G135" s="4" t="str">
        <f>VLOOKUP($H135,Datos!$A:$B,2,0)</f>
        <v>PROGRAMA DE PRODUCTIVIDAD Y COMPETITIVIDAD AGROALIMENTARIA</v>
      </c>
      <c r="H135" s="4" t="str">
        <f>VLOOKUP($B135,Reporte!$B$4:$S$42,5,0)</f>
        <v>DESARROLLO PRODUCTIVO SUR SURESTE Y ZONAS ECONÓMICAS ESPECIALES</v>
      </c>
      <c r="I135" s="21">
        <f>VLOOKUP($B135,Reporte!$B$4:$S$42,7,0)</f>
        <v>150000</v>
      </c>
      <c r="J135" s="3">
        <v>42858</v>
      </c>
      <c r="K135" s="4" t="str">
        <f>VLOOKUP(L135,Datos!$E$2:$F$69,2,0)</f>
        <v>COMPROBACIÓN</v>
      </c>
      <c r="L135" s="32" t="s">
        <v>259</v>
      </c>
      <c r="M135" s="32" t="s">
        <v>467</v>
      </c>
      <c r="N135" s="9">
        <f t="shared" si="2"/>
        <v>1</v>
      </c>
      <c r="O135" s="5" t="s">
        <v>153</v>
      </c>
      <c r="P135" s="2" t="s">
        <v>138</v>
      </c>
      <c r="Q135" s="3">
        <v>43251</v>
      </c>
      <c r="R135" s="44" t="str">
        <f>VLOOKUP($B135,Reporte!$B$4:$T$42,19,0)</f>
        <v>JOSE ISABEL CLAUDIO MONTES</v>
      </c>
      <c r="S135" s="47"/>
    </row>
    <row r="136" spans="1:19" ht="67.5" x14ac:dyDescent="0.25">
      <c r="A136" s="22">
        <f>VLOOKUP(B136,Reporte!$B$4:$U$42,20,0)</f>
        <v>19</v>
      </c>
      <c r="B136" s="2" t="s">
        <v>285</v>
      </c>
      <c r="C136" s="4" t="str">
        <f>VLOOKUP($B136,Reporte!$B$4:$S$42,2,0)</f>
        <v>SUR</v>
      </c>
      <c r="D136" s="4" t="str">
        <f>VLOOKUP($B136,Reporte!$B$4:$S$42,3,0)</f>
        <v>PETATLAN</v>
      </c>
      <c r="E136" s="4" t="str">
        <f>VLOOKUP(B136,Reporte!$B$4:$E$42,4,0)</f>
        <v>JOSE RAFAEL ZAVALETA RAMIREZ</v>
      </c>
      <c r="F136" s="2" t="s">
        <v>118</v>
      </c>
      <c r="G136" s="4" t="str">
        <f>VLOOKUP($H136,Datos!$A:$B,2,0)</f>
        <v>PROGRAMA DE PRODUCTIVIDAD Y COMPETITIVIDAD AGROALIMENTARIA</v>
      </c>
      <c r="H136" s="4" t="str">
        <f>VLOOKUP($B136,Reporte!$B$4:$S$42,5,0)</f>
        <v>DESARROLLO PRODUCTIVO SUR SURESTE Y ZONAS ECONÓMICAS ESPECIALES</v>
      </c>
      <c r="I136" s="21">
        <f>VLOOKUP($B136,Reporte!$B$4:$S$42,7,0)</f>
        <v>150000</v>
      </c>
      <c r="J136" s="3">
        <v>42858</v>
      </c>
      <c r="K136" s="4" t="str">
        <f>VLOOKUP(L136,Datos!$E$2:$F$69,2,0)</f>
        <v>COMPROBACIÓN</v>
      </c>
      <c r="L136" s="32" t="s">
        <v>260</v>
      </c>
      <c r="M136" s="32" t="s">
        <v>462</v>
      </c>
      <c r="N136" s="9">
        <f t="shared" si="2"/>
        <v>1</v>
      </c>
      <c r="O136" s="5" t="s">
        <v>153</v>
      </c>
      <c r="P136" s="2" t="s">
        <v>159</v>
      </c>
      <c r="Q136" s="3">
        <v>43251</v>
      </c>
      <c r="R136" s="44" t="str">
        <f>VLOOKUP($B136,Reporte!$B$4:$T$42,19,0)</f>
        <v>JOSE ISABEL CLAUDIO MONTES</v>
      </c>
      <c r="S136" s="47"/>
    </row>
    <row r="137" spans="1:19" ht="67.5" x14ac:dyDescent="0.25">
      <c r="A137" s="22">
        <f>VLOOKUP(B137,Reporte!$B$4:$U$42,20,0)</f>
        <v>19</v>
      </c>
      <c r="B137" s="2" t="s">
        <v>285</v>
      </c>
      <c r="C137" s="4" t="str">
        <f>VLOOKUP($B137,Reporte!$B$4:$S$42,2,0)</f>
        <v>SUR</v>
      </c>
      <c r="D137" s="4" t="str">
        <f>VLOOKUP($B137,Reporte!$B$4:$S$42,3,0)</f>
        <v>PETATLAN</v>
      </c>
      <c r="E137" s="4" t="str">
        <f>VLOOKUP(B137,Reporte!$B$4:$E$42,4,0)</f>
        <v>JOSE RAFAEL ZAVALETA RAMIREZ</v>
      </c>
      <c r="F137" s="2" t="s">
        <v>118</v>
      </c>
      <c r="G137" s="4" t="str">
        <f>VLOOKUP($H137,Datos!$A:$B,2,0)</f>
        <v>PROGRAMA DE PRODUCTIVIDAD Y COMPETITIVIDAD AGROALIMENTARIA</v>
      </c>
      <c r="H137" s="4" t="str">
        <f>VLOOKUP($B137,Reporte!$B$4:$S$42,5,0)</f>
        <v>DESARROLLO PRODUCTIVO SUR SURESTE Y ZONAS ECONÓMICAS ESPECIALES</v>
      </c>
      <c r="I137" s="21">
        <f>VLOOKUP($B137,Reporte!$B$4:$S$42,7,0)</f>
        <v>150000</v>
      </c>
      <c r="J137" s="3">
        <v>42858</v>
      </c>
      <c r="K137" s="4" t="str">
        <f>VLOOKUP(L137,Datos!$E$2:$F$69,2,0)</f>
        <v>COMPROBACIÓN</v>
      </c>
      <c r="L137" s="32" t="s">
        <v>264</v>
      </c>
      <c r="M137" s="32" t="s">
        <v>462</v>
      </c>
      <c r="N137" s="9">
        <f t="shared" si="2"/>
        <v>1</v>
      </c>
      <c r="O137" s="5" t="s">
        <v>153</v>
      </c>
      <c r="P137" s="2" t="s">
        <v>138</v>
      </c>
      <c r="Q137" s="3">
        <v>43251</v>
      </c>
      <c r="R137" s="44" t="str">
        <f>VLOOKUP($B137,Reporte!$B$4:$T$42,19,0)</f>
        <v>JOSE ISABEL CLAUDIO MONTES</v>
      </c>
      <c r="S137" s="47"/>
    </row>
    <row r="138" spans="1:19" ht="123.75" x14ac:dyDescent="0.25">
      <c r="A138" s="22">
        <f>VLOOKUP(B138,Reporte!$B$4:$U$42,20,0)</f>
        <v>19</v>
      </c>
      <c r="B138" s="2" t="s">
        <v>285</v>
      </c>
      <c r="C138" s="4" t="str">
        <f>VLOOKUP($B138,Reporte!$B$4:$S$42,2,0)</f>
        <v>SUR</v>
      </c>
      <c r="D138" s="4" t="str">
        <f>VLOOKUP($B138,Reporte!$B$4:$S$42,3,0)</f>
        <v>PETATLAN</v>
      </c>
      <c r="E138" s="4" t="str">
        <f>VLOOKUP(B138,Reporte!$B$4:$E$42,4,0)</f>
        <v>JOSE RAFAEL ZAVALETA RAMIREZ</v>
      </c>
      <c r="F138" s="2" t="s">
        <v>118</v>
      </c>
      <c r="G138" s="4" t="str">
        <f>VLOOKUP($H138,Datos!$A:$B,2,0)</f>
        <v>PROGRAMA DE PRODUCTIVIDAD Y COMPETITIVIDAD AGROALIMENTARIA</v>
      </c>
      <c r="H138" s="4" t="str">
        <f>VLOOKUP($B138,Reporte!$B$4:$S$42,5,0)</f>
        <v>DESARROLLO PRODUCTIVO SUR SURESTE Y ZONAS ECONÓMICAS ESPECIALES</v>
      </c>
      <c r="I138" s="21">
        <f>VLOOKUP($B138,Reporte!$B$4:$S$42,7,0)</f>
        <v>150000</v>
      </c>
      <c r="J138" s="3">
        <v>42858</v>
      </c>
      <c r="K138" s="4" t="str">
        <f>VLOOKUP(L138,Datos!$E$2:$F$69,2,0)</f>
        <v>COMPROBACIÓN</v>
      </c>
      <c r="L138" s="32" t="s">
        <v>348</v>
      </c>
      <c r="M138" s="32" t="s">
        <v>436</v>
      </c>
      <c r="N138" s="9">
        <f t="shared" si="2"/>
        <v>1</v>
      </c>
      <c r="O138" s="5" t="s">
        <v>153</v>
      </c>
      <c r="P138" s="2" t="s">
        <v>159</v>
      </c>
      <c r="Q138" s="3">
        <v>43251</v>
      </c>
      <c r="R138" s="44" t="str">
        <f>VLOOKUP($B138,Reporte!$B$4:$T$42,19,0)</f>
        <v>JOSE ISABEL CLAUDIO MONTES</v>
      </c>
      <c r="S138" s="46"/>
    </row>
    <row r="139" spans="1:19" ht="67.5" x14ac:dyDescent="0.25">
      <c r="A139" s="22">
        <f>VLOOKUP(B139,Reporte!$B$4:$U$42,20,0)</f>
        <v>19</v>
      </c>
      <c r="B139" s="2" t="s">
        <v>285</v>
      </c>
      <c r="C139" s="4" t="str">
        <f>VLOOKUP($B139,Reporte!$B$4:$S$42,2,0)</f>
        <v>SUR</v>
      </c>
      <c r="D139" s="4" t="str">
        <f>VLOOKUP($B139,Reporte!$B$4:$S$42,3,0)</f>
        <v>PETATLAN</v>
      </c>
      <c r="E139" s="4" t="str">
        <f>VLOOKUP(B139,Reporte!$B$4:$E$42,4,0)</f>
        <v>JOSE RAFAEL ZAVALETA RAMIREZ</v>
      </c>
      <c r="F139" s="2" t="s">
        <v>118</v>
      </c>
      <c r="G139" s="4" t="str">
        <f>VLOOKUP($H139,Datos!$A:$B,2,0)</f>
        <v>PROGRAMA DE PRODUCTIVIDAD Y COMPETITIVIDAD AGROALIMENTARIA</v>
      </c>
      <c r="H139" s="4" t="str">
        <f>VLOOKUP($B139,Reporte!$B$4:$S$42,5,0)</f>
        <v>DESARROLLO PRODUCTIVO SUR SURESTE Y ZONAS ECONÓMICAS ESPECIALES</v>
      </c>
      <c r="I139" s="21">
        <f>VLOOKUP($B139,Reporte!$B$4:$S$42,7,0)</f>
        <v>150000</v>
      </c>
      <c r="J139" s="3">
        <v>42858</v>
      </c>
      <c r="K139" s="4" t="str">
        <f>VLOOKUP(L139,Datos!$E$2:$F$69,2,0)</f>
        <v>COMPROBACIÓN</v>
      </c>
      <c r="L139" s="32" t="s">
        <v>265</v>
      </c>
      <c r="M139" s="32" t="s">
        <v>462</v>
      </c>
      <c r="N139" s="9">
        <f t="shared" si="2"/>
        <v>1</v>
      </c>
      <c r="O139" s="5" t="s">
        <v>153</v>
      </c>
      <c r="P139" s="2" t="s">
        <v>138</v>
      </c>
      <c r="Q139" s="3">
        <v>43251</v>
      </c>
      <c r="R139" s="44" t="str">
        <f>VLOOKUP($B139,Reporte!$B$4:$T$42,19,0)</f>
        <v>JOSE ISABEL CLAUDIO MONTES</v>
      </c>
      <c r="S139" s="47"/>
    </row>
    <row r="140" spans="1:19" ht="78.75" x14ac:dyDescent="0.25">
      <c r="A140" s="22">
        <f>VLOOKUP(B140,Reporte!$B$4:$U$42,20,0)</f>
        <v>19</v>
      </c>
      <c r="B140" s="2" t="s">
        <v>285</v>
      </c>
      <c r="C140" s="4" t="str">
        <f>VLOOKUP($B140,Reporte!$B$4:$S$42,2,0)</f>
        <v>SUR</v>
      </c>
      <c r="D140" s="4" t="str">
        <f>VLOOKUP($B140,Reporte!$B$4:$S$42,3,0)</f>
        <v>PETATLAN</v>
      </c>
      <c r="E140" s="4" t="str">
        <f>VLOOKUP(B140,Reporte!$B$4:$E$42,4,0)</f>
        <v>JOSE RAFAEL ZAVALETA RAMIREZ</v>
      </c>
      <c r="F140" s="2" t="s">
        <v>118</v>
      </c>
      <c r="G140" s="4" t="str">
        <f>VLOOKUP($H140,Datos!$A:$B,2,0)</f>
        <v>PROGRAMA DE PRODUCTIVIDAD Y COMPETITIVIDAD AGROALIMENTARIA</v>
      </c>
      <c r="H140" s="4" t="str">
        <f>VLOOKUP($B140,Reporte!$B$4:$S$42,5,0)</f>
        <v>DESARROLLO PRODUCTIVO SUR SURESTE Y ZONAS ECONÓMICAS ESPECIALES</v>
      </c>
      <c r="I140" s="21">
        <f>VLOOKUP($B140,Reporte!$B$4:$S$42,7,0)</f>
        <v>150000</v>
      </c>
      <c r="J140" s="3">
        <v>42858</v>
      </c>
      <c r="K140" s="4" t="str">
        <f>VLOOKUP(L140,Datos!$E$2:$F$69,2,0)</f>
        <v>COMPROBACIÓN</v>
      </c>
      <c r="L140" s="32" t="s">
        <v>266</v>
      </c>
      <c r="M140" s="32" t="s">
        <v>472</v>
      </c>
      <c r="N140" s="9">
        <f t="shared" si="2"/>
        <v>1</v>
      </c>
      <c r="O140" s="5" t="s">
        <v>153</v>
      </c>
      <c r="P140" s="2" t="s">
        <v>138</v>
      </c>
      <c r="Q140" s="3">
        <v>43251</v>
      </c>
      <c r="R140" s="44" t="str">
        <f>VLOOKUP($B140,Reporte!$B$4:$T$42,19,0)</f>
        <v>JOSE ISABEL CLAUDIO MONTES</v>
      </c>
      <c r="S140" s="47"/>
    </row>
    <row r="141" spans="1:19" ht="78.75" x14ac:dyDescent="0.25">
      <c r="A141" s="22">
        <f>VLOOKUP(B141,Reporte!$B$4:$U$42,20,0)</f>
        <v>19</v>
      </c>
      <c r="B141" s="2" t="s">
        <v>285</v>
      </c>
      <c r="C141" s="4" t="str">
        <f>VLOOKUP($B141,Reporte!$B$4:$S$42,2,0)</f>
        <v>SUR</v>
      </c>
      <c r="D141" s="4" t="str">
        <f>VLOOKUP($B141,Reporte!$B$4:$S$42,3,0)</f>
        <v>PETATLAN</v>
      </c>
      <c r="E141" s="4" t="str">
        <f>VLOOKUP(B141,Reporte!$B$4:$E$42,4,0)</f>
        <v>JOSE RAFAEL ZAVALETA RAMIREZ</v>
      </c>
      <c r="F141" s="2" t="s">
        <v>118</v>
      </c>
      <c r="G141" s="4" t="str">
        <f>VLOOKUP($H141,Datos!$A:$B,2,0)</f>
        <v>PROGRAMA DE PRODUCTIVIDAD Y COMPETITIVIDAD AGROALIMENTARIA</v>
      </c>
      <c r="H141" s="4" t="str">
        <f>VLOOKUP($B141,Reporte!$B$4:$S$42,5,0)</f>
        <v>DESARROLLO PRODUCTIVO SUR SURESTE Y ZONAS ECONÓMICAS ESPECIALES</v>
      </c>
      <c r="I141" s="21">
        <f>VLOOKUP($B141,Reporte!$B$4:$S$42,7,0)</f>
        <v>150000</v>
      </c>
      <c r="J141" s="3">
        <v>42858</v>
      </c>
      <c r="K141" s="4" t="str">
        <f>VLOOKUP(L141,Datos!$E$2:$F$69,2,0)</f>
        <v>OTROS</v>
      </c>
      <c r="L141" s="32" t="s">
        <v>184</v>
      </c>
      <c r="M141" s="32" t="s">
        <v>468</v>
      </c>
      <c r="N141" s="9">
        <f t="shared" si="2"/>
        <v>1</v>
      </c>
      <c r="O141" s="5" t="s">
        <v>153</v>
      </c>
      <c r="P141" s="2" t="s">
        <v>138</v>
      </c>
      <c r="Q141" s="3">
        <v>43251</v>
      </c>
      <c r="R141" s="44" t="str">
        <f>VLOOKUP($B141,Reporte!$B$4:$T$42,19,0)</f>
        <v>JOSE ISABEL CLAUDIO MONTES</v>
      </c>
      <c r="S141" s="47"/>
    </row>
    <row r="142" spans="1:19" ht="146.25" x14ac:dyDescent="0.25">
      <c r="A142" s="22">
        <f>VLOOKUP(B142,Reporte!$B$4:$U$42,20,0)</f>
        <v>19</v>
      </c>
      <c r="B142" s="2" t="s">
        <v>285</v>
      </c>
      <c r="C142" s="4" t="str">
        <f>VLOOKUP($B142,Reporte!$B$4:$S$42,2,0)</f>
        <v>SUR</v>
      </c>
      <c r="D142" s="4" t="str">
        <f>VLOOKUP($B142,Reporte!$B$4:$S$42,3,0)</f>
        <v>PETATLAN</v>
      </c>
      <c r="E142" s="4" t="str">
        <f>VLOOKUP(B142,Reporte!$B$4:$E$42,4,0)</f>
        <v>JOSE RAFAEL ZAVALETA RAMIREZ</v>
      </c>
      <c r="F142" s="2" t="s">
        <v>118</v>
      </c>
      <c r="G142" s="4" t="str">
        <f>VLOOKUP($H142,Datos!$A:$B,2,0)</f>
        <v>PROGRAMA DE PRODUCTIVIDAD Y COMPETITIVIDAD AGROALIMENTARIA</v>
      </c>
      <c r="H142" s="4" t="str">
        <f>VLOOKUP($B142,Reporte!$B$4:$S$42,5,0)</f>
        <v>DESARROLLO PRODUCTIVO SUR SURESTE Y ZONAS ECONÓMICAS ESPECIALES</v>
      </c>
      <c r="I142" s="21">
        <f>VLOOKUP($B142,Reporte!$B$4:$S$42,7,0)</f>
        <v>150000</v>
      </c>
      <c r="J142" s="3">
        <v>42858</v>
      </c>
      <c r="K142" s="4" t="str">
        <f>VLOOKUP(L142,Datos!$E$2:$F$69,2,0)</f>
        <v>OTROS</v>
      </c>
      <c r="L142" s="32" t="s">
        <v>184</v>
      </c>
      <c r="M142" s="32" t="s">
        <v>469</v>
      </c>
      <c r="N142" s="9">
        <f t="shared" si="2"/>
        <v>1</v>
      </c>
      <c r="O142" s="5" t="s">
        <v>153</v>
      </c>
      <c r="P142" s="2" t="s">
        <v>159</v>
      </c>
      <c r="Q142" s="3">
        <v>43251</v>
      </c>
      <c r="R142" s="44" t="str">
        <f>VLOOKUP($B142,Reporte!$B$4:$T$42,19,0)</f>
        <v>JOSE ISABEL CLAUDIO MONTES</v>
      </c>
      <c r="S142" s="47"/>
    </row>
    <row r="143" spans="1:19" ht="67.5" x14ac:dyDescent="0.25">
      <c r="A143" s="22">
        <f>VLOOKUP(B143,Reporte!$B$4:$U$42,20,0)</f>
        <v>19</v>
      </c>
      <c r="B143" s="2" t="s">
        <v>285</v>
      </c>
      <c r="C143" s="4" t="str">
        <f>VLOOKUP($B143,Reporte!$B$4:$S$42,2,0)</f>
        <v>SUR</v>
      </c>
      <c r="D143" s="4" t="str">
        <f>VLOOKUP($B143,Reporte!$B$4:$S$42,3,0)</f>
        <v>PETATLAN</v>
      </c>
      <c r="E143" s="4" t="str">
        <f>VLOOKUP(B143,Reporte!$B$4:$E$42,4,0)</f>
        <v>JOSE RAFAEL ZAVALETA RAMIREZ</v>
      </c>
      <c r="F143" s="2" t="s">
        <v>118</v>
      </c>
      <c r="G143" s="4" t="str">
        <f>VLOOKUP($H143,Datos!$A:$B,2,0)</f>
        <v>PROGRAMA DE PRODUCTIVIDAD Y COMPETITIVIDAD AGROALIMENTARIA</v>
      </c>
      <c r="H143" s="4" t="str">
        <f>VLOOKUP($B143,Reporte!$B$4:$S$42,5,0)</f>
        <v>DESARROLLO PRODUCTIVO SUR SURESTE Y ZONAS ECONÓMICAS ESPECIALES</v>
      </c>
      <c r="I143" s="21">
        <f>VLOOKUP($B143,Reporte!$B$4:$S$42,7,0)</f>
        <v>150000</v>
      </c>
      <c r="J143" s="3">
        <v>42858</v>
      </c>
      <c r="K143" s="4" t="str">
        <f>VLOOKUP(L143,Datos!$E$2:$F$69,2,0)</f>
        <v>OTROS</v>
      </c>
      <c r="L143" s="32" t="s">
        <v>184</v>
      </c>
      <c r="M143" s="32" t="s">
        <v>470</v>
      </c>
      <c r="N143" s="9">
        <f t="shared" si="2"/>
        <v>1</v>
      </c>
      <c r="O143" s="5" t="s">
        <v>153</v>
      </c>
      <c r="P143" s="2" t="s">
        <v>159</v>
      </c>
      <c r="Q143" s="3">
        <v>43251</v>
      </c>
      <c r="R143" s="44" t="str">
        <f>VLOOKUP($B143,Reporte!$B$4:$T$42,19,0)</f>
        <v>JOSE ISABEL CLAUDIO MONTES</v>
      </c>
      <c r="S143" s="47"/>
    </row>
    <row r="144" spans="1:19" ht="123.75" x14ac:dyDescent="0.25">
      <c r="A144" s="22">
        <f>VLOOKUP(B144,Reporte!$B$4:$U$42,20,0)</f>
        <v>20</v>
      </c>
      <c r="B144" s="2" t="s">
        <v>390</v>
      </c>
      <c r="C144" s="4" t="str">
        <f>VLOOKUP($B144,Reporte!$B$4:$S$42,2,0)</f>
        <v>CENTRO OCCIDENTE</v>
      </c>
      <c r="D144" s="4" t="str">
        <f>VLOOKUP($B144,Reporte!$B$4:$S$42,3,0)</f>
        <v>ZAMORA</v>
      </c>
      <c r="E144" s="4" t="str">
        <f>VLOOKUP(B144,Reporte!$B$4:$E$42,4,0)</f>
        <v>MIGRANTES DE CHAVINDA SPR DE RL</v>
      </c>
      <c r="F144" s="2" t="s">
        <v>121</v>
      </c>
      <c r="G144" s="4" t="str">
        <f>VLOOKUP($H144,Datos!$A:$B,2,0)</f>
        <v>PROGRAMA DE PRODUCTIVIDAD Y COMPETITIVIDAD AGROALIMENTARIA</v>
      </c>
      <c r="H144" s="4" t="str">
        <f>VLOOKUP($B144,Reporte!$B$4:$S$42,5,0)</f>
        <v>ACTIVOS PRODUCTIVOS Y AGROLOGÍSTICA</v>
      </c>
      <c r="I144" s="21">
        <f>VLOOKUP($B144,Reporte!$B$4:$S$42,7,0)</f>
        <v>1666000</v>
      </c>
      <c r="J144" s="3">
        <v>42835</v>
      </c>
      <c r="K144" s="4" t="str">
        <f>VLOOKUP(L144,Datos!$E$2:$F$69,2,0)</f>
        <v>COMPROBACIÓN</v>
      </c>
      <c r="L144" s="32" t="s">
        <v>348</v>
      </c>
      <c r="M144" s="32" t="s">
        <v>425</v>
      </c>
      <c r="N144" s="9">
        <f t="shared" si="2"/>
        <v>1</v>
      </c>
      <c r="O144" s="5" t="s">
        <v>153</v>
      </c>
      <c r="P144" s="2" t="s">
        <v>138</v>
      </c>
      <c r="Q144" s="3">
        <v>43304</v>
      </c>
      <c r="R144" s="44" t="str">
        <f>VLOOKUP($B144,Reporte!$B$4:$T$42,19,0)</f>
        <v>RUBEN GOMEZ HERNANDEZ</v>
      </c>
      <c r="S144" s="46"/>
    </row>
    <row r="145" spans="1:19" ht="67.5" x14ac:dyDescent="0.25">
      <c r="A145" s="22">
        <f>VLOOKUP(B145,Reporte!$B$4:$U$42,20,0)</f>
        <v>20</v>
      </c>
      <c r="B145" s="2" t="s">
        <v>390</v>
      </c>
      <c r="C145" s="4" t="str">
        <f>VLOOKUP($B145,Reporte!$B$4:$S$42,2,0)</f>
        <v>CENTRO OCCIDENTE</v>
      </c>
      <c r="D145" s="4" t="str">
        <f>VLOOKUP($B145,Reporte!$B$4:$S$42,3,0)</f>
        <v>ZAMORA</v>
      </c>
      <c r="E145" s="4" t="str">
        <f>VLOOKUP(B145,Reporte!$B$4:$E$42,4,0)</f>
        <v>MIGRANTES DE CHAVINDA SPR DE RL</v>
      </c>
      <c r="F145" s="2" t="s">
        <v>121</v>
      </c>
      <c r="G145" s="4" t="str">
        <f>VLOOKUP($H145,Datos!$A:$B,2,0)</f>
        <v>PROGRAMA DE PRODUCTIVIDAD Y COMPETITIVIDAD AGROALIMENTARIA</v>
      </c>
      <c r="H145" s="4" t="str">
        <f>VLOOKUP($B145,Reporte!$B$4:$S$42,5,0)</f>
        <v>ACTIVOS PRODUCTIVOS Y AGROLOGÍSTICA</v>
      </c>
      <c r="I145" s="21">
        <f>VLOOKUP($B145,Reporte!$B$4:$S$42,7,0)</f>
        <v>1666000</v>
      </c>
      <c r="J145" s="3">
        <v>42835</v>
      </c>
      <c r="K145" s="4" t="str">
        <f>VLOOKUP(L145,Datos!$E$2:$F$69,2,0)</f>
        <v>COMPROBACIÓN</v>
      </c>
      <c r="L145" s="32" t="s">
        <v>216</v>
      </c>
      <c r="M145" s="32" t="s">
        <v>462</v>
      </c>
      <c r="N145" s="9">
        <f t="shared" si="2"/>
        <v>1</v>
      </c>
      <c r="O145" s="5" t="s">
        <v>153</v>
      </c>
      <c r="P145" s="2" t="s">
        <v>159</v>
      </c>
      <c r="Q145" s="3">
        <v>43304</v>
      </c>
      <c r="R145" s="44" t="str">
        <f>VLOOKUP($B145,Reporte!$B$4:$T$42,19,0)</f>
        <v>RUBEN GOMEZ HERNANDEZ</v>
      </c>
      <c r="S145" s="47"/>
    </row>
    <row r="146" spans="1:19" ht="67.5" x14ac:dyDescent="0.25">
      <c r="A146" s="22">
        <f>VLOOKUP(B146,Reporte!$B$4:$U$42,20,0)</f>
        <v>21</v>
      </c>
      <c r="B146" s="2" t="s">
        <v>197</v>
      </c>
      <c r="C146" s="4" t="str">
        <f>VLOOKUP($B146,Reporte!$B$4:$S$42,2,0)</f>
        <v>NORTE</v>
      </c>
      <c r="D146" s="4" t="str">
        <f>VLOOKUP($B146,Reporte!$B$4:$S$42,3,0)</f>
        <v>VALLE HERMOSO</v>
      </c>
      <c r="E146" s="4" t="str">
        <f>VLOOKUP(B146,Reporte!$B$4:$E$42,4,0)</f>
        <v>LA PATRONA DEL NORESTE SPR DE RL</v>
      </c>
      <c r="F146" s="2" t="s">
        <v>129</v>
      </c>
      <c r="G146" s="4" t="str">
        <f>VLOOKUP($H146,Datos!$A:$B,2,0)</f>
        <v>PROGRAMA DE PRODUCTIVIDAD Y COMPETITIVIDAD AGROALIMENTARIA</v>
      </c>
      <c r="H146" s="4" t="str">
        <f>VLOOKUP($B146,Reporte!$B$4:$S$42,5,0)</f>
        <v>ACTIVOS PRODUCTIVOS Y AGROLOGÍSTICA</v>
      </c>
      <c r="I146" s="21">
        <f>VLOOKUP($B146,Reporte!$B$4:$S$42,7,0)</f>
        <v>5000000</v>
      </c>
      <c r="J146" s="3">
        <v>42832</v>
      </c>
      <c r="K146" s="4" t="str">
        <f>VLOOKUP(L146,Datos!$E$2:$F$69,2,0)</f>
        <v>SIN AREAS DE OPORTUNIDAD</v>
      </c>
      <c r="L146" s="32" t="s">
        <v>162</v>
      </c>
      <c r="M146" s="32" t="s">
        <v>162</v>
      </c>
      <c r="N146" s="9">
        <f t="shared" si="2"/>
        <v>1</v>
      </c>
      <c r="O146" s="5" t="s">
        <v>162</v>
      </c>
      <c r="P146" s="2" t="s">
        <v>163</v>
      </c>
      <c r="Q146" s="3">
        <v>43251</v>
      </c>
      <c r="R146" s="44" t="str">
        <f>VLOOKUP($B146,Reporte!$B$4:$T$42,19,0)</f>
        <v>RIGOBERTO IDUVIEL TORIZ ARELLANO</v>
      </c>
      <c r="S146" s="46"/>
    </row>
    <row r="147" spans="1:19" ht="67.5" x14ac:dyDescent="0.25">
      <c r="A147" s="22">
        <f>VLOOKUP(B147,Reporte!$B$4:$U$42,20,0)</f>
        <v>22</v>
      </c>
      <c r="B147" s="2" t="s">
        <v>195</v>
      </c>
      <c r="C147" s="4" t="str">
        <f>VLOOKUP($B147,Reporte!$B$4:$S$42,2,0)</f>
        <v>NORTE</v>
      </c>
      <c r="D147" s="4" t="str">
        <f>VLOOKUP($B147,Reporte!$B$4:$S$42,3,0)</f>
        <v>VALLE HERMOSO</v>
      </c>
      <c r="E147" s="4" t="str">
        <f>VLOOKUP(B147,Reporte!$B$4:$E$42,4,0)</f>
        <v>PATIÑOS 1 SPR DE RL</v>
      </c>
      <c r="F147" s="2" t="s">
        <v>129</v>
      </c>
      <c r="G147" s="4" t="str">
        <f>VLOOKUP($H147,Datos!$A:$B,2,0)</f>
        <v>PROGRAMA DE PRODUCTIVIDAD Y COMPETITIVIDAD AGROALIMENTARIA</v>
      </c>
      <c r="H147" s="4" t="str">
        <f>VLOOKUP($B147,Reporte!$B$4:$S$42,5,0)</f>
        <v>ACTIVOS PRODUCTIVOS Y AGROLOGÍSTICA</v>
      </c>
      <c r="I147" s="21">
        <f>VLOOKUP($B147,Reporte!$B$4:$S$42,7,0)</f>
        <v>5000000</v>
      </c>
      <c r="J147" s="3">
        <v>42832</v>
      </c>
      <c r="K147" s="4" t="str">
        <f>VLOOKUP(L147,Datos!$E$2:$F$69,2,0)</f>
        <v>SIN AREAS DE OPORTUNIDAD</v>
      </c>
      <c r="L147" s="32" t="s">
        <v>162</v>
      </c>
      <c r="M147" s="32" t="s">
        <v>162</v>
      </c>
      <c r="N147" s="9">
        <f t="shared" si="2"/>
        <v>1</v>
      </c>
      <c r="O147" s="5" t="s">
        <v>162</v>
      </c>
      <c r="P147" s="2" t="s">
        <v>163</v>
      </c>
      <c r="Q147" s="3">
        <v>43284</v>
      </c>
      <c r="R147" s="44" t="str">
        <f>VLOOKUP($B147,Reporte!$B$4:$T$42,19,0)</f>
        <v>JAIME ARTEAGA GONZALEZ</v>
      </c>
      <c r="S147" s="46"/>
    </row>
    <row r="148" spans="1:19" ht="225" x14ac:dyDescent="0.25">
      <c r="A148" s="22">
        <f>VLOOKUP(B148,Reporte!$B$4:$U$42,20,0)</f>
        <v>23</v>
      </c>
      <c r="B148" s="2" t="s">
        <v>286</v>
      </c>
      <c r="C148" s="4" t="str">
        <f>VLOOKUP($B148,Reporte!$B$4:$S$42,2,0)</f>
        <v>NORTE</v>
      </c>
      <c r="D148" s="4" t="str">
        <f>VLOOKUP($B148,Reporte!$B$4:$S$42,3,0)</f>
        <v>RIO GRANDE</v>
      </c>
      <c r="E148" s="4" t="str">
        <f>VLOOKUP(B148,Reporte!$B$4:$E$42,4,0)</f>
        <v>PABLO SANCHEZ MONTELONGO</v>
      </c>
      <c r="F148" s="2" t="s">
        <v>129</v>
      </c>
      <c r="G148" s="4" t="str">
        <f>VLOOKUP($H148,Datos!$A:$B,2,0)</f>
        <v>PROGRAMA DE FOMENTO A LA AGRICULTURA</v>
      </c>
      <c r="H148" s="4" t="str">
        <f>VLOOKUP($B148,Reporte!$B$4:$S$42,5,0)</f>
        <v>RIEGO TECNIFICADO</v>
      </c>
      <c r="I148" s="21">
        <f>VLOOKUP($B148,Reporte!$B$4:$S$42,7,0)</f>
        <v>389300</v>
      </c>
      <c r="J148" s="3">
        <v>42908</v>
      </c>
      <c r="K148" s="4" t="str">
        <f>VLOOKUP(L148,Datos!$E$2:$F$69,2,0)</f>
        <v>SOLICITUD</v>
      </c>
      <c r="L148" s="32" t="s">
        <v>209</v>
      </c>
      <c r="M148" s="32" t="s">
        <v>377</v>
      </c>
      <c r="N148" s="9">
        <f t="shared" si="2"/>
        <v>1</v>
      </c>
      <c r="O148" s="5" t="s">
        <v>153</v>
      </c>
      <c r="P148" s="2" t="s">
        <v>138</v>
      </c>
      <c r="Q148" s="3">
        <v>43257</v>
      </c>
      <c r="R148" s="44" t="str">
        <f>VLOOKUP($B148,Reporte!$B$4:$T$42,19,0)</f>
        <v>CERES HADA ESTRADA MUÑOZ</v>
      </c>
      <c r="S148" s="47"/>
    </row>
    <row r="149" spans="1:19" ht="90" x14ac:dyDescent="0.25">
      <c r="A149" s="22">
        <f>VLOOKUP(B149,Reporte!$B$4:$U$42,20,0)</f>
        <v>23</v>
      </c>
      <c r="B149" s="2" t="s">
        <v>286</v>
      </c>
      <c r="C149" s="4" t="str">
        <f>VLOOKUP($B149,Reporte!$B$4:$S$42,2,0)</f>
        <v>NORTE</v>
      </c>
      <c r="D149" s="4" t="str">
        <f>VLOOKUP($B149,Reporte!$B$4:$S$42,3,0)</f>
        <v>RIO GRANDE</v>
      </c>
      <c r="E149" s="4" t="str">
        <f>VLOOKUP(B149,Reporte!$B$4:$E$42,4,0)</f>
        <v>PABLO SANCHEZ MONTELONGO</v>
      </c>
      <c r="F149" s="2" t="s">
        <v>129</v>
      </c>
      <c r="G149" s="4" t="str">
        <f>VLOOKUP($H149,Datos!$A:$B,2,0)</f>
        <v>PROGRAMA DE FOMENTO A LA AGRICULTURA</v>
      </c>
      <c r="H149" s="4" t="str">
        <f>VLOOKUP($B149,Reporte!$B$4:$S$42,5,0)</f>
        <v>RIEGO TECNIFICADO</v>
      </c>
      <c r="I149" s="21">
        <f>VLOOKUP($B149,Reporte!$B$4:$S$42,7,0)</f>
        <v>389300</v>
      </c>
      <c r="J149" s="3">
        <v>42908</v>
      </c>
      <c r="K149" s="4" t="str">
        <f>VLOOKUP(L149,Datos!$E$2:$F$69,2,0)</f>
        <v>SOLICITUD</v>
      </c>
      <c r="L149" s="32" t="s">
        <v>200</v>
      </c>
      <c r="M149" s="32" t="s">
        <v>378</v>
      </c>
      <c r="N149" s="9">
        <f t="shared" si="2"/>
        <v>1</v>
      </c>
      <c r="O149" s="5" t="s">
        <v>153</v>
      </c>
      <c r="P149" s="2" t="s">
        <v>138</v>
      </c>
      <c r="Q149" s="3">
        <v>43257</v>
      </c>
      <c r="R149" s="44" t="str">
        <f>VLOOKUP($B149,Reporte!$B$4:$T$42,19,0)</f>
        <v>CERES HADA ESTRADA MUÑOZ</v>
      </c>
      <c r="S149" s="47"/>
    </row>
    <row r="150" spans="1:19" ht="135" x14ac:dyDescent="0.25">
      <c r="A150" s="22">
        <f>VLOOKUP(B150,Reporte!$B$4:$U$42,20,0)</f>
        <v>23</v>
      </c>
      <c r="B150" s="2" t="s">
        <v>286</v>
      </c>
      <c r="C150" s="4" t="str">
        <f>VLOOKUP($B150,Reporte!$B$4:$S$42,2,0)</f>
        <v>NORTE</v>
      </c>
      <c r="D150" s="4" t="str">
        <f>VLOOKUP($B150,Reporte!$B$4:$S$42,3,0)</f>
        <v>RIO GRANDE</v>
      </c>
      <c r="E150" s="4" t="str">
        <f>VLOOKUP(B150,Reporte!$B$4:$E$42,4,0)</f>
        <v>PABLO SANCHEZ MONTELONGO</v>
      </c>
      <c r="F150" s="2" t="s">
        <v>129</v>
      </c>
      <c r="G150" s="4" t="str">
        <f>VLOOKUP($H150,Datos!$A:$B,2,0)</f>
        <v>PROGRAMA DE FOMENTO A LA AGRICULTURA</v>
      </c>
      <c r="H150" s="4" t="str">
        <f>VLOOKUP($B150,Reporte!$B$4:$S$42,5,0)</f>
        <v>RIEGO TECNIFICADO</v>
      </c>
      <c r="I150" s="21">
        <f>VLOOKUP($B150,Reporte!$B$4:$S$42,7,0)</f>
        <v>389300</v>
      </c>
      <c r="J150" s="3">
        <v>42908</v>
      </c>
      <c r="K150" s="4" t="str">
        <f>VLOOKUP(L150,Datos!$E$2:$F$69,2,0)</f>
        <v>SOLICITUD</v>
      </c>
      <c r="L150" s="32" t="s">
        <v>224</v>
      </c>
      <c r="M150" s="32" t="s">
        <v>476</v>
      </c>
      <c r="N150" s="9">
        <f t="shared" si="2"/>
        <v>1</v>
      </c>
      <c r="O150" s="5" t="s">
        <v>153</v>
      </c>
      <c r="P150" s="2" t="s">
        <v>159</v>
      </c>
      <c r="Q150" s="3">
        <v>43257</v>
      </c>
      <c r="R150" s="44" t="str">
        <f>VLOOKUP($B150,Reporte!$B$4:$T$42,19,0)</f>
        <v>CERES HADA ESTRADA MUÑOZ</v>
      </c>
      <c r="S150" s="46"/>
    </row>
    <row r="151" spans="1:19" ht="135" x14ac:dyDescent="0.25">
      <c r="A151" s="22">
        <f>VLOOKUP(B151,Reporte!$B$4:$U$42,20,0)</f>
        <v>23</v>
      </c>
      <c r="B151" s="2" t="s">
        <v>286</v>
      </c>
      <c r="C151" s="4" t="str">
        <f>VLOOKUP($B151,Reporte!$B$4:$S$42,2,0)</f>
        <v>NORTE</v>
      </c>
      <c r="D151" s="4" t="str">
        <f>VLOOKUP($B151,Reporte!$B$4:$S$42,3,0)</f>
        <v>RIO GRANDE</v>
      </c>
      <c r="E151" s="4" t="str">
        <f>VLOOKUP(B151,Reporte!$B$4:$E$42,4,0)</f>
        <v>PABLO SANCHEZ MONTELONGO</v>
      </c>
      <c r="F151" s="2" t="s">
        <v>129</v>
      </c>
      <c r="G151" s="4" t="str">
        <f>VLOOKUP($H151,Datos!$A:$B,2,0)</f>
        <v>PROGRAMA DE FOMENTO A LA AGRICULTURA</v>
      </c>
      <c r="H151" s="4" t="str">
        <f>VLOOKUP($B151,Reporte!$B$4:$S$42,5,0)</f>
        <v>RIEGO TECNIFICADO</v>
      </c>
      <c r="I151" s="21">
        <f>VLOOKUP($B151,Reporte!$B$4:$S$42,7,0)</f>
        <v>389300</v>
      </c>
      <c r="J151" s="3">
        <v>42908</v>
      </c>
      <c r="K151" s="4" t="str">
        <f>VLOOKUP(L151,Datos!$E$2:$F$69,2,0)</f>
        <v>SOLICITUD</v>
      </c>
      <c r="L151" s="32" t="s">
        <v>237</v>
      </c>
      <c r="M151" s="32" t="s">
        <v>410</v>
      </c>
      <c r="N151" s="9">
        <f t="shared" si="2"/>
        <v>1</v>
      </c>
      <c r="O151" s="5" t="s">
        <v>153</v>
      </c>
      <c r="P151" s="2" t="s">
        <v>159</v>
      </c>
      <c r="Q151" s="3">
        <v>43257</v>
      </c>
      <c r="R151" s="44" t="str">
        <f>VLOOKUP($B151,Reporte!$B$4:$T$42,19,0)</f>
        <v>CERES HADA ESTRADA MUÑOZ</v>
      </c>
      <c r="S151" s="46"/>
    </row>
    <row r="152" spans="1:19" ht="90" x14ac:dyDescent="0.25">
      <c r="A152" s="22">
        <f>VLOOKUP(B152,Reporte!$B$4:$U$42,20,0)</f>
        <v>23</v>
      </c>
      <c r="B152" s="2" t="s">
        <v>286</v>
      </c>
      <c r="C152" s="4" t="str">
        <f>VLOOKUP($B152,Reporte!$B$4:$S$42,2,0)</f>
        <v>NORTE</v>
      </c>
      <c r="D152" s="4" t="str">
        <f>VLOOKUP($B152,Reporte!$B$4:$S$42,3,0)</f>
        <v>RIO GRANDE</v>
      </c>
      <c r="E152" s="4" t="str">
        <f>VLOOKUP(B152,Reporte!$B$4:$E$42,4,0)</f>
        <v>PABLO SANCHEZ MONTELONGO</v>
      </c>
      <c r="F152" s="2" t="s">
        <v>129</v>
      </c>
      <c r="G152" s="4" t="str">
        <f>VLOOKUP($H152,Datos!$A:$B,2,0)</f>
        <v>PROGRAMA DE FOMENTO A LA AGRICULTURA</v>
      </c>
      <c r="H152" s="4" t="str">
        <f>VLOOKUP($B152,Reporte!$B$4:$S$42,5,0)</f>
        <v>RIEGO TECNIFICADO</v>
      </c>
      <c r="I152" s="21">
        <f>VLOOKUP($B152,Reporte!$B$4:$S$42,7,0)</f>
        <v>389300</v>
      </c>
      <c r="J152" s="3">
        <v>42908</v>
      </c>
      <c r="K152" s="4" t="str">
        <f>VLOOKUP(L152,Datos!$E$2:$F$69,2,0)</f>
        <v>COMPROBACIÓN</v>
      </c>
      <c r="L152" s="32" t="s">
        <v>258</v>
      </c>
      <c r="M152" s="32" t="s">
        <v>411</v>
      </c>
      <c r="N152" s="9">
        <f t="shared" si="2"/>
        <v>1</v>
      </c>
      <c r="O152" s="5" t="s">
        <v>153</v>
      </c>
      <c r="P152" s="2" t="s">
        <v>159</v>
      </c>
      <c r="Q152" s="3">
        <v>43257</v>
      </c>
      <c r="R152" s="44" t="str">
        <f>VLOOKUP($B152,Reporte!$B$4:$T$42,19,0)</f>
        <v>CERES HADA ESTRADA MUÑOZ</v>
      </c>
      <c r="S152" s="46"/>
    </row>
    <row r="153" spans="1:19" ht="45" x14ac:dyDescent="0.25">
      <c r="A153" s="22">
        <f>VLOOKUP(B153,Reporte!$B$4:$U$42,20,0)</f>
        <v>23</v>
      </c>
      <c r="B153" s="2" t="s">
        <v>286</v>
      </c>
      <c r="C153" s="4" t="str">
        <f>VLOOKUP($B153,Reporte!$B$4:$S$42,2,0)</f>
        <v>NORTE</v>
      </c>
      <c r="D153" s="4" t="str">
        <f>VLOOKUP($B153,Reporte!$B$4:$S$42,3,0)</f>
        <v>RIO GRANDE</v>
      </c>
      <c r="E153" s="4" t="str">
        <f>VLOOKUP(B153,Reporte!$B$4:$E$42,4,0)</f>
        <v>PABLO SANCHEZ MONTELONGO</v>
      </c>
      <c r="F153" s="2" t="s">
        <v>129</v>
      </c>
      <c r="G153" s="4" t="str">
        <f>VLOOKUP($H153,Datos!$A:$B,2,0)</f>
        <v>PROGRAMA DE FOMENTO A LA AGRICULTURA</v>
      </c>
      <c r="H153" s="4" t="str">
        <f>VLOOKUP($B153,Reporte!$B$4:$S$42,5,0)</f>
        <v>RIEGO TECNIFICADO</v>
      </c>
      <c r="I153" s="21">
        <f>VLOOKUP($B153,Reporte!$B$4:$S$42,7,0)</f>
        <v>389300</v>
      </c>
      <c r="J153" s="3">
        <v>42908</v>
      </c>
      <c r="K153" s="4" t="str">
        <f>VLOOKUP(L153,Datos!$E$2:$F$69,2,0)</f>
        <v>AUTORIZACIÓN</v>
      </c>
      <c r="L153" s="32" t="s">
        <v>211</v>
      </c>
      <c r="M153" s="32" t="s">
        <v>412</v>
      </c>
      <c r="N153" s="9">
        <f t="shared" si="2"/>
        <v>1</v>
      </c>
      <c r="O153" s="5" t="s">
        <v>153</v>
      </c>
      <c r="P153" s="2" t="s">
        <v>138</v>
      </c>
      <c r="Q153" s="3">
        <v>43257</v>
      </c>
      <c r="R153" s="44" t="str">
        <f>VLOOKUP($B153,Reporte!$B$4:$T$42,19,0)</f>
        <v>CERES HADA ESTRADA MUÑOZ</v>
      </c>
      <c r="S153" s="47"/>
    </row>
    <row r="154" spans="1:19" ht="56.25" x14ac:dyDescent="0.25">
      <c r="A154" s="22">
        <f>VLOOKUP(B154,Reporte!$B$4:$U$42,20,0)</f>
        <v>23</v>
      </c>
      <c r="B154" s="2" t="s">
        <v>286</v>
      </c>
      <c r="C154" s="4" t="str">
        <f>VLOOKUP($B154,Reporte!$B$4:$S$42,2,0)</f>
        <v>NORTE</v>
      </c>
      <c r="D154" s="4" t="str">
        <f>VLOOKUP($B154,Reporte!$B$4:$S$42,3,0)</f>
        <v>RIO GRANDE</v>
      </c>
      <c r="E154" s="4" t="str">
        <f>VLOOKUP(B154,Reporte!$B$4:$E$42,4,0)</f>
        <v>PABLO SANCHEZ MONTELONGO</v>
      </c>
      <c r="F154" s="2" t="s">
        <v>129</v>
      </c>
      <c r="G154" s="4" t="str">
        <f>VLOOKUP($H154,Datos!$A:$B,2,0)</f>
        <v>PROGRAMA DE FOMENTO A LA AGRICULTURA</v>
      </c>
      <c r="H154" s="4" t="str">
        <f>VLOOKUP($B154,Reporte!$B$4:$S$42,5,0)</f>
        <v>RIEGO TECNIFICADO</v>
      </c>
      <c r="I154" s="21">
        <f>VLOOKUP($B154,Reporte!$B$4:$S$42,7,0)</f>
        <v>389300</v>
      </c>
      <c r="J154" s="3">
        <v>42908</v>
      </c>
      <c r="K154" s="4" t="str">
        <f>VLOOKUP(L154,Datos!$E$2:$F$69,2,0)</f>
        <v>AUTORIZACIÓN</v>
      </c>
      <c r="L154" s="32" t="s">
        <v>249</v>
      </c>
      <c r="M154" s="32" t="s">
        <v>477</v>
      </c>
      <c r="N154" s="9">
        <f t="shared" si="2"/>
        <v>1</v>
      </c>
      <c r="O154" s="5" t="s">
        <v>153</v>
      </c>
      <c r="P154" s="2" t="s">
        <v>138</v>
      </c>
      <c r="Q154" s="3">
        <v>43257</v>
      </c>
      <c r="R154" s="44" t="str">
        <f>VLOOKUP($B154,Reporte!$B$4:$T$42,19,0)</f>
        <v>CERES HADA ESTRADA MUÑOZ</v>
      </c>
      <c r="S154" s="46"/>
    </row>
    <row r="155" spans="1:19" ht="146.25" x14ac:dyDescent="0.25">
      <c r="A155" s="22">
        <f>VLOOKUP(B155,Reporte!$B$4:$U$42,20,0)</f>
        <v>23</v>
      </c>
      <c r="B155" s="2" t="s">
        <v>286</v>
      </c>
      <c r="C155" s="4" t="str">
        <f>VLOOKUP($B155,Reporte!$B$4:$S$42,2,0)</f>
        <v>NORTE</v>
      </c>
      <c r="D155" s="4" t="str">
        <f>VLOOKUP($B155,Reporte!$B$4:$S$42,3,0)</f>
        <v>RIO GRANDE</v>
      </c>
      <c r="E155" s="4" t="str">
        <f>VLOOKUP(B155,Reporte!$B$4:$E$42,4,0)</f>
        <v>PABLO SANCHEZ MONTELONGO</v>
      </c>
      <c r="F155" s="2" t="s">
        <v>129</v>
      </c>
      <c r="G155" s="4" t="str">
        <f>VLOOKUP($H155,Datos!$A:$B,2,0)</f>
        <v>PROGRAMA DE FOMENTO A LA AGRICULTURA</v>
      </c>
      <c r="H155" s="4" t="str">
        <f>VLOOKUP($B155,Reporte!$B$4:$S$42,5,0)</f>
        <v>RIEGO TECNIFICADO</v>
      </c>
      <c r="I155" s="21">
        <f>VLOOKUP($B155,Reporte!$B$4:$S$42,7,0)</f>
        <v>389300</v>
      </c>
      <c r="J155" s="3">
        <v>42908</v>
      </c>
      <c r="K155" s="4" t="str">
        <f>VLOOKUP(L155,Datos!$E$2:$F$69,2,0)</f>
        <v>AUTORIZACIÓN</v>
      </c>
      <c r="L155" s="32" t="s">
        <v>253</v>
      </c>
      <c r="M155" s="32" t="s">
        <v>473</v>
      </c>
      <c r="N155" s="9">
        <f t="shared" si="2"/>
        <v>1</v>
      </c>
      <c r="O155" s="5" t="s">
        <v>153</v>
      </c>
      <c r="P155" s="2" t="s">
        <v>159</v>
      </c>
      <c r="Q155" s="3">
        <v>43257</v>
      </c>
      <c r="R155" s="44" t="str">
        <f>VLOOKUP($B155,Reporte!$B$4:$T$42,19,0)</f>
        <v>CERES HADA ESTRADA MUÑOZ</v>
      </c>
      <c r="S155" s="47"/>
    </row>
    <row r="156" spans="1:19" ht="56.25" x14ac:dyDescent="0.25">
      <c r="A156" s="22">
        <f>VLOOKUP(B156,Reporte!$B$4:$U$42,20,0)</f>
        <v>23</v>
      </c>
      <c r="B156" s="2" t="s">
        <v>286</v>
      </c>
      <c r="C156" s="4" t="str">
        <f>VLOOKUP($B156,Reporte!$B$4:$S$42,2,0)</f>
        <v>NORTE</v>
      </c>
      <c r="D156" s="4" t="str">
        <f>VLOOKUP($B156,Reporte!$B$4:$S$42,3,0)</f>
        <v>RIO GRANDE</v>
      </c>
      <c r="E156" s="4" t="str">
        <f>VLOOKUP(B156,Reporte!$B$4:$E$42,4,0)</f>
        <v>PABLO SANCHEZ MONTELONGO</v>
      </c>
      <c r="F156" s="2" t="s">
        <v>129</v>
      </c>
      <c r="G156" s="4" t="str">
        <f>VLOOKUP($H156,Datos!$A:$B,2,0)</f>
        <v>PROGRAMA DE FOMENTO A LA AGRICULTURA</v>
      </c>
      <c r="H156" s="4" t="str">
        <f>VLOOKUP($B156,Reporte!$B$4:$S$42,5,0)</f>
        <v>RIEGO TECNIFICADO</v>
      </c>
      <c r="I156" s="21">
        <f>VLOOKUP($B156,Reporte!$B$4:$S$42,7,0)</f>
        <v>389300</v>
      </c>
      <c r="J156" s="3">
        <v>42908</v>
      </c>
      <c r="K156" s="4" t="str">
        <f>VLOOKUP(L156,Datos!$E$2:$F$69,2,0)</f>
        <v>MINISTRACIÓN</v>
      </c>
      <c r="L156" s="32" t="s">
        <v>214</v>
      </c>
      <c r="M156" s="32" t="s">
        <v>413</v>
      </c>
      <c r="N156" s="9">
        <f t="shared" si="2"/>
        <v>1</v>
      </c>
      <c r="O156" s="5" t="s">
        <v>153</v>
      </c>
      <c r="P156" s="2" t="s">
        <v>159</v>
      </c>
      <c r="Q156" s="3">
        <v>43257</v>
      </c>
      <c r="R156" s="44" t="str">
        <f>VLOOKUP($B156,Reporte!$B$4:$T$42,19,0)</f>
        <v>CERES HADA ESTRADA MUÑOZ</v>
      </c>
      <c r="S156" s="47"/>
    </row>
    <row r="157" spans="1:19" ht="90" x14ac:dyDescent="0.25">
      <c r="A157" s="22">
        <f>VLOOKUP(B157,Reporte!$B$4:$U$42,20,0)</f>
        <v>23</v>
      </c>
      <c r="B157" s="2" t="s">
        <v>286</v>
      </c>
      <c r="C157" s="4" t="str">
        <f>VLOOKUP($B157,Reporte!$B$4:$S$42,2,0)</f>
        <v>NORTE</v>
      </c>
      <c r="D157" s="4" t="str">
        <f>VLOOKUP($B157,Reporte!$B$4:$S$42,3,0)</f>
        <v>RIO GRANDE</v>
      </c>
      <c r="E157" s="4" t="str">
        <f>VLOOKUP(B157,Reporte!$B$4:$E$42,4,0)</f>
        <v>PABLO SANCHEZ MONTELONGO</v>
      </c>
      <c r="F157" s="2" t="s">
        <v>129</v>
      </c>
      <c r="G157" s="4" t="str">
        <f>VLOOKUP($H157,Datos!$A:$B,2,0)</f>
        <v>PROGRAMA DE FOMENTO A LA AGRICULTURA</v>
      </c>
      <c r="H157" s="4" t="str">
        <f>VLOOKUP($B157,Reporte!$B$4:$S$42,5,0)</f>
        <v>RIEGO TECNIFICADO</v>
      </c>
      <c r="I157" s="21">
        <f>VLOOKUP($B157,Reporte!$B$4:$S$42,7,0)</f>
        <v>389300</v>
      </c>
      <c r="J157" s="3">
        <v>42908</v>
      </c>
      <c r="K157" s="4" t="str">
        <f>VLOOKUP(L157,Datos!$E$2:$F$69,2,0)</f>
        <v>COMPROBACIÓN</v>
      </c>
      <c r="L157" s="32" t="s">
        <v>263</v>
      </c>
      <c r="M157" s="32" t="s">
        <v>436</v>
      </c>
      <c r="N157" s="9">
        <f t="shared" si="2"/>
        <v>1</v>
      </c>
      <c r="O157" s="5" t="s">
        <v>153</v>
      </c>
      <c r="P157" s="2" t="s">
        <v>159</v>
      </c>
      <c r="Q157" s="3">
        <v>43257</v>
      </c>
      <c r="R157" s="44" t="str">
        <f>VLOOKUP($B157,Reporte!$B$4:$T$42,19,0)</f>
        <v>CERES HADA ESTRADA MUÑOZ</v>
      </c>
      <c r="S157" s="47"/>
    </row>
    <row r="158" spans="1:19" ht="168.75" x14ac:dyDescent="0.25">
      <c r="A158" s="22">
        <f>VLOOKUP(B158,Reporte!$B$4:$U$42,20,0)</f>
        <v>23</v>
      </c>
      <c r="B158" s="2" t="s">
        <v>286</v>
      </c>
      <c r="C158" s="4" t="str">
        <f>VLOOKUP($B158,Reporte!$B$4:$S$42,2,0)</f>
        <v>NORTE</v>
      </c>
      <c r="D158" s="4" t="str">
        <f>VLOOKUP($B158,Reporte!$B$4:$S$42,3,0)</f>
        <v>RIO GRANDE</v>
      </c>
      <c r="E158" s="4" t="str">
        <f>VLOOKUP(B158,Reporte!$B$4:$E$42,4,0)</f>
        <v>PABLO SANCHEZ MONTELONGO</v>
      </c>
      <c r="F158" s="2" t="s">
        <v>129</v>
      </c>
      <c r="G158" s="4" t="str">
        <f>VLOOKUP($H158,Datos!$A:$B,2,0)</f>
        <v>PROGRAMA DE FOMENTO A LA AGRICULTURA</v>
      </c>
      <c r="H158" s="4" t="str">
        <f>VLOOKUP($B158,Reporte!$B$4:$S$42,5,0)</f>
        <v>RIEGO TECNIFICADO</v>
      </c>
      <c r="I158" s="21">
        <f>VLOOKUP($B158,Reporte!$B$4:$S$42,7,0)</f>
        <v>389300</v>
      </c>
      <c r="J158" s="3">
        <v>42908</v>
      </c>
      <c r="K158" s="4" t="str">
        <f>VLOOKUP(L158,Datos!$E$2:$F$69,2,0)</f>
        <v>COMPROBACIÓN</v>
      </c>
      <c r="L158" s="32" t="s">
        <v>265</v>
      </c>
      <c r="M158" s="32" t="s">
        <v>414</v>
      </c>
      <c r="N158" s="9">
        <f t="shared" si="2"/>
        <v>1</v>
      </c>
      <c r="O158" s="5" t="s">
        <v>153</v>
      </c>
      <c r="P158" s="2" t="s">
        <v>138</v>
      </c>
      <c r="Q158" s="3">
        <v>43257</v>
      </c>
      <c r="R158" s="44" t="str">
        <f>VLOOKUP($B158,Reporte!$B$4:$T$42,19,0)</f>
        <v>CERES HADA ESTRADA MUÑOZ</v>
      </c>
      <c r="S158" s="47"/>
    </row>
    <row r="159" spans="1:19" ht="123.75" x14ac:dyDescent="0.25">
      <c r="A159" s="22">
        <f>VLOOKUP(B159,Reporte!$B$4:$U$42,20,0)</f>
        <v>23</v>
      </c>
      <c r="B159" s="2" t="s">
        <v>286</v>
      </c>
      <c r="C159" s="4" t="str">
        <f>VLOOKUP($B159,Reporte!$B$4:$S$42,2,0)</f>
        <v>NORTE</v>
      </c>
      <c r="D159" s="4" t="str">
        <f>VLOOKUP($B159,Reporte!$B$4:$S$42,3,0)</f>
        <v>RIO GRANDE</v>
      </c>
      <c r="E159" s="4" t="str">
        <f>VLOOKUP(B159,Reporte!$B$4:$E$42,4,0)</f>
        <v>PABLO SANCHEZ MONTELONGO</v>
      </c>
      <c r="F159" s="2" t="s">
        <v>129</v>
      </c>
      <c r="G159" s="4" t="str">
        <f>VLOOKUP($H159,Datos!$A:$B,2,0)</f>
        <v>PROGRAMA DE FOMENTO A LA AGRICULTURA</v>
      </c>
      <c r="H159" s="4" t="str">
        <f>VLOOKUP($B159,Reporte!$B$4:$S$42,5,0)</f>
        <v>RIEGO TECNIFICADO</v>
      </c>
      <c r="I159" s="21">
        <f>VLOOKUP($B159,Reporte!$B$4:$S$42,7,0)</f>
        <v>389300</v>
      </c>
      <c r="J159" s="3">
        <v>42908</v>
      </c>
      <c r="K159" s="4" t="str">
        <f>VLOOKUP(L159,Datos!$E$2:$F$69,2,0)</f>
        <v>COMPROBACIÓN</v>
      </c>
      <c r="L159" s="32" t="s">
        <v>266</v>
      </c>
      <c r="M159" s="32" t="s">
        <v>379</v>
      </c>
      <c r="N159" s="9">
        <f t="shared" si="2"/>
        <v>1</v>
      </c>
      <c r="O159" s="5" t="s">
        <v>153</v>
      </c>
      <c r="P159" s="2" t="s">
        <v>138</v>
      </c>
      <c r="Q159" s="3">
        <v>43257</v>
      </c>
      <c r="R159" s="44" t="str">
        <f>VLOOKUP($B159,Reporte!$B$4:$T$42,19,0)</f>
        <v>CERES HADA ESTRADA MUÑOZ</v>
      </c>
      <c r="S159" s="46"/>
    </row>
    <row r="160" spans="1:19" ht="67.5" x14ac:dyDescent="0.25">
      <c r="A160" s="22">
        <f>VLOOKUP(B160,Reporte!$B$4:$U$42,20,0)</f>
        <v>24</v>
      </c>
      <c r="B160" s="2" t="s">
        <v>287</v>
      </c>
      <c r="C160" s="4" t="str">
        <f>VLOOKUP($B160,Reporte!$B$4:$S$42,2,0)</f>
        <v>NORTE</v>
      </c>
      <c r="D160" s="4" t="str">
        <f>VLOOKUP($B160,Reporte!$B$4:$S$42,3,0)</f>
        <v>CUAUHTEMOC</v>
      </c>
      <c r="E160" s="4" t="str">
        <f>VLOOKUP(B160,Reporte!$B$4:$E$42,4,0)</f>
        <v>FRANZ PETERS REIMER</v>
      </c>
      <c r="F160" s="2" t="s">
        <v>56</v>
      </c>
      <c r="G160" s="4" t="str">
        <f>VLOOKUP($H160,Datos!$A:$B,2,0)</f>
        <v>PROGRAMA DE FOMENTO A LA AGRICULTURA</v>
      </c>
      <c r="H160" s="4" t="str">
        <f>VLOOKUP($B160,Reporte!$B$4:$S$42,5,0)</f>
        <v>RIEGO TECNIFICADO</v>
      </c>
      <c r="I160" s="21">
        <f>VLOOKUP($B160,Reporte!$B$4:$S$42,7,0)</f>
        <v>748000</v>
      </c>
      <c r="J160" s="3">
        <v>42901</v>
      </c>
      <c r="K160" s="4" t="str">
        <f>VLOOKUP(L160,Datos!$E$2:$F$69,2,0)</f>
        <v>AUTORIZACIÓN</v>
      </c>
      <c r="L160" s="32" t="s">
        <v>247</v>
      </c>
      <c r="M160" s="32" t="s">
        <v>415</v>
      </c>
      <c r="N160" s="9">
        <f t="shared" si="2"/>
        <v>1</v>
      </c>
      <c r="O160" s="5" t="s">
        <v>153</v>
      </c>
      <c r="P160" s="2" t="s">
        <v>138</v>
      </c>
      <c r="Q160" s="3">
        <v>43258</v>
      </c>
      <c r="R160" s="44" t="str">
        <f>VLOOKUP($B160,Reporte!$B$4:$T$42,19,0)</f>
        <v>MIGUEL ANGEL DOMINGUEZ TELLEZ</v>
      </c>
      <c r="S160" s="46"/>
    </row>
    <row r="161" spans="1:19" ht="67.5" x14ac:dyDescent="0.25">
      <c r="A161" s="22">
        <f>VLOOKUP(B161,Reporte!$B$4:$U$42,20,0)</f>
        <v>24</v>
      </c>
      <c r="B161" s="2" t="s">
        <v>287</v>
      </c>
      <c r="C161" s="4" t="str">
        <f>VLOOKUP($B161,Reporte!$B$4:$S$42,2,0)</f>
        <v>NORTE</v>
      </c>
      <c r="D161" s="4" t="str">
        <f>VLOOKUP($B161,Reporte!$B$4:$S$42,3,0)</f>
        <v>CUAUHTEMOC</v>
      </c>
      <c r="E161" s="4" t="str">
        <f>VLOOKUP(B161,Reporte!$B$4:$E$42,4,0)</f>
        <v>FRANZ PETERS REIMER</v>
      </c>
      <c r="F161" s="2" t="s">
        <v>56</v>
      </c>
      <c r="G161" s="4" t="str">
        <f>VLOOKUP($H161,Datos!$A:$B,2,0)</f>
        <v>PROGRAMA DE FOMENTO A LA AGRICULTURA</v>
      </c>
      <c r="H161" s="4" t="str">
        <f>VLOOKUP($B161,Reporte!$B$4:$S$42,5,0)</f>
        <v>RIEGO TECNIFICADO</v>
      </c>
      <c r="I161" s="21">
        <f>VLOOKUP($B161,Reporte!$B$4:$S$42,7,0)</f>
        <v>748000</v>
      </c>
      <c r="J161" s="3">
        <v>42901</v>
      </c>
      <c r="K161" s="4" t="str">
        <f>VLOOKUP(L161,Datos!$E$2:$F$69,2,0)</f>
        <v>AUTORIZACIÓN</v>
      </c>
      <c r="L161" s="32" t="s">
        <v>211</v>
      </c>
      <c r="M161" s="32" t="s">
        <v>416</v>
      </c>
      <c r="N161" s="9">
        <f t="shared" si="2"/>
        <v>1</v>
      </c>
      <c r="O161" s="5" t="s">
        <v>153</v>
      </c>
      <c r="P161" s="2" t="s">
        <v>138</v>
      </c>
      <c r="Q161" s="3">
        <v>43258</v>
      </c>
      <c r="R161" s="44" t="str">
        <f>VLOOKUP($B161,Reporte!$B$4:$T$42,19,0)</f>
        <v>MIGUEL ANGEL DOMINGUEZ TELLEZ</v>
      </c>
      <c r="S161" s="46"/>
    </row>
    <row r="162" spans="1:19" ht="90" x14ac:dyDescent="0.25">
      <c r="A162" s="22">
        <f>VLOOKUP(B162,Reporte!$B$4:$U$42,20,0)</f>
        <v>24</v>
      </c>
      <c r="B162" s="2" t="s">
        <v>287</v>
      </c>
      <c r="C162" s="4" t="str">
        <f>VLOOKUP($B162,Reporte!$B$4:$S$42,2,0)</f>
        <v>NORTE</v>
      </c>
      <c r="D162" s="4" t="str">
        <f>VLOOKUP($B162,Reporte!$B$4:$S$42,3,0)</f>
        <v>CUAUHTEMOC</v>
      </c>
      <c r="E162" s="4" t="str">
        <f>VLOOKUP(B162,Reporte!$B$4:$E$42,4,0)</f>
        <v>FRANZ PETERS REIMER</v>
      </c>
      <c r="F162" s="2" t="s">
        <v>56</v>
      </c>
      <c r="G162" s="4" t="str">
        <f>VLOOKUP($H162,Datos!$A:$B,2,0)</f>
        <v>PROGRAMA DE FOMENTO A LA AGRICULTURA</v>
      </c>
      <c r="H162" s="4" t="str">
        <f>VLOOKUP($B162,Reporte!$B$4:$S$42,5,0)</f>
        <v>RIEGO TECNIFICADO</v>
      </c>
      <c r="I162" s="21">
        <f>VLOOKUP($B162,Reporte!$B$4:$S$42,7,0)</f>
        <v>748000</v>
      </c>
      <c r="J162" s="3">
        <v>42901</v>
      </c>
      <c r="K162" s="4" t="str">
        <f>VLOOKUP(L162,Datos!$E$2:$F$69,2,0)</f>
        <v>COMPROBACIÓN</v>
      </c>
      <c r="L162" s="32" t="s">
        <v>259</v>
      </c>
      <c r="M162" s="32" t="s">
        <v>417</v>
      </c>
      <c r="N162" s="9">
        <f t="shared" si="2"/>
        <v>1</v>
      </c>
      <c r="O162" s="5" t="s">
        <v>153</v>
      </c>
      <c r="P162" s="2" t="s">
        <v>159</v>
      </c>
      <c r="Q162" s="3">
        <v>43258</v>
      </c>
      <c r="R162" s="44" t="str">
        <f>VLOOKUP($B162,Reporte!$B$4:$T$42,19,0)</f>
        <v>MIGUEL ANGEL DOMINGUEZ TELLEZ</v>
      </c>
      <c r="S162" s="47"/>
    </row>
    <row r="163" spans="1:19" ht="135" x14ac:dyDescent="0.25">
      <c r="A163" s="22">
        <f>VLOOKUP(B163,Reporte!$B$4:$U$42,20,0)</f>
        <v>24</v>
      </c>
      <c r="B163" s="2" t="s">
        <v>287</v>
      </c>
      <c r="C163" s="4" t="str">
        <f>VLOOKUP($B163,Reporte!$B$4:$S$42,2,0)</f>
        <v>NORTE</v>
      </c>
      <c r="D163" s="4" t="str">
        <f>VLOOKUP($B163,Reporte!$B$4:$S$42,3,0)</f>
        <v>CUAUHTEMOC</v>
      </c>
      <c r="E163" s="4" t="str">
        <f>VLOOKUP(B163,Reporte!$B$4:$E$42,4,0)</f>
        <v>FRANZ PETERS REIMER</v>
      </c>
      <c r="F163" s="2" t="s">
        <v>56</v>
      </c>
      <c r="G163" s="4" t="str">
        <f>VLOOKUP($H163,Datos!$A:$B,2,0)</f>
        <v>PROGRAMA DE FOMENTO A LA AGRICULTURA</v>
      </c>
      <c r="H163" s="4" t="str">
        <f>VLOOKUP($B163,Reporte!$B$4:$S$42,5,0)</f>
        <v>RIEGO TECNIFICADO</v>
      </c>
      <c r="I163" s="21">
        <f>VLOOKUP($B163,Reporte!$B$4:$S$42,7,0)</f>
        <v>748000</v>
      </c>
      <c r="J163" s="3">
        <v>42901</v>
      </c>
      <c r="K163" s="4" t="str">
        <f>VLOOKUP(L163,Datos!$E$2:$F$69,2,0)</f>
        <v>SOLICITUD</v>
      </c>
      <c r="L163" s="32" t="s">
        <v>237</v>
      </c>
      <c r="M163" s="32" t="s">
        <v>373</v>
      </c>
      <c r="N163" s="9">
        <f t="shared" si="2"/>
        <v>1</v>
      </c>
      <c r="O163" s="5" t="s">
        <v>153</v>
      </c>
      <c r="P163" s="2" t="s">
        <v>159</v>
      </c>
      <c r="Q163" s="3">
        <v>43258</v>
      </c>
      <c r="R163" s="44" t="str">
        <f>VLOOKUP($B163,Reporte!$B$4:$T$42,19,0)</f>
        <v>MIGUEL ANGEL DOMINGUEZ TELLEZ</v>
      </c>
      <c r="S163" s="46"/>
    </row>
    <row r="164" spans="1:19" ht="135" x14ac:dyDescent="0.25">
      <c r="A164" s="22">
        <f>VLOOKUP(B164,Reporte!$B$4:$U$42,20,0)</f>
        <v>24</v>
      </c>
      <c r="B164" s="2" t="s">
        <v>287</v>
      </c>
      <c r="C164" s="4" t="str">
        <f>VLOOKUP($B164,Reporte!$B$4:$S$42,2,0)</f>
        <v>NORTE</v>
      </c>
      <c r="D164" s="4" t="str">
        <f>VLOOKUP($B164,Reporte!$B$4:$S$42,3,0)</f>
        <v>CUAUHTEMOC</v>
      </c>
      <c r="E164" s="4" t="str">
        <f>VLOOKUP(B164,Reporte!$B$4:$E$42,4,0)</f>
        <v>FRANZ PETERS REIMER</v>
      </c>
      <c r="F164" s="2" t="s">
        <v>56</v>
      </c>
      <c r="G164" s="4" t="str">
        <f>VLOOKUP($H164,Datos!$A:$B,2,0)</f>
        <v>PROGRAMA DE FOMENTO A LA AGRICULTURA</v>
      </c>
      <c r="H164" s="4" t="str">
        <f>VLOOKUP($B164,Reporte!$B$4:$S$42,5,0)</f>
        <v>RIEGO TECNIFICADO</v>
      </c>
      <c r="I164" s="21">
        <f>VLOOKUP($B164,Reporte!$B$4:$S$42,7,0)</f>
        <v>748000</v>
      </c>
      <c r="J164" s="3">
        <v>42901</v>
      </c>
      <c r="K164" s="4" t="str">
        <f>VLOOKUP(L164,Datos!$E$2:$F$69,2,0)</f>
        <v>SOLICITUD</v>
      </c>
      <c r="L164" s="32" t="s">
        <v>224</v>
      </c>
      <c r="M164" s="32" t="s">
        <v>462</v>
      </c>
      <c r="N164" s="9">
        <f t="shared" si="2"/>
        <v>1</v>
      </c>
      <c r="O164" s="5" t="s">
        <v>153</v>
      </c>
      <c r="P164" s="2" t="s">
        <v>159</v>
      </c>
      <c r="Q164" s="3">
        <v>43258</v>
      </c>
      <c r="R164" s="44" t="str">
        <f>VLOOKUP($B164,Reporte!$B$4:$T$42,19,0)</f>
        <v>MIGUEL ANGEL DOMINGUEZ TELLEZ</v>
      </c>
      <c r="S164" s="46"/>
    </row>
    <row r="165" spans="1:19" ht="45" x14ac:dyDescent="0.25">
      <c r="A165" s="22">
        <f>VLOOKUP(B165,Reporte!$B$4:$U$42,20,0)</f>
        <v>24</v>
      </c>
      <c r="B165" s="2" t="s">
        <v>287</v>
      </c>
      <c r="C165" s="4" t="str">
        <f>VLOOKUP($B165,Reporte!$B$4:$S$42,2,0)</f>
        <v>NORTE</v>
      </c>
      <c r="D165" s="4" t="str">
        <f>VLOOKUP($B165,Reporte!$B$4:$S$42,3,0)</f>
        <v>CUAUHTEMOC</v>
      </c>
      <c r="E165" s="4" t="str">
        <f>VLOOKUP(B165,Reporte!$B$4:$E$42,4,0)</f>
        <v>FRANZ PETERS REIMER</v>
      </c>
      <c r="F165" s="2" t="s">
        <v>56</v>
      </c>
      <c r="G165" s="4" t="str">
        <f>VLOOKUP($H165,Datos!$A:$B,2,0)</f>
        <v>PROGRAMA DE FOMENTO A LA AGRICULTURA</v>
      </c>
      <c r="H165" s="4" t="str">
        <f>VLOOKUP($B165,Reporte!$B$4:$S$42,5,0)</f>
        <v>RIEGO TECNIFICADO</v>
      </c>
      <c r="I165" s="21">
        <f>VLOOKUP($B165,Reporte!$B$4:$S$42,7,0)</f>
        <v>748000</v>
      </c>
      <c r="J165" s="3">
        <v>42901</v>
      </c>
      <c r="K165" s="4" t="str">
        <f>VLOOKUP(L165,Datos!$E$2:$F$69,2,0)</f>
        <v>AUTORIZACIÓN</v>
      </c>
      <c r="L165" s="32" t="s">
        <v>249</v>
      </c>
      <c r="M165" s="32" t="s">
        <v>462</v>
      </c>
      <c r="N165" s="9">
        <f t="shared" si="2"/>
        <v>1</v>
      </c>
      <c r="O165" s="5" t="s">
        <v>153</v>
      </c>
      <c r="P165" s="2" t="s">
        <v>138</v>
      </c>
      <c r="Q165" s="3">
        <v>43258</v>
      </c>
      <c r="R165" s="44" t="str">
        <f>VLOOKUP($B165,Reporte!$B$4:$T$42,19,0)</f>
        <v>MIGUEL ANGEL DOMINGUEZ TELLEZ</v>
      </c>
      <c r="S165" s="47"/>
    </row>
    <row r="166" spans="1:19" ht="157.5" x14ac:dyDescent="0.25">
      <c r="A166" s="22">
        <f>VLOOKUP(B166,Reporte!$B$4:$U$42,20,0)</f>
        <v>24</v>
      </c>
      <c r="B166" s="2" t="s">
        <v>287</v>
      </c>
      <c r="C166" s="4" t="str">
        <f>VLOOKUP($B166,Reporte!$B$4:$S$42,2,0)</f>
        <v>NORTE</v>
      </c>
      <c r="D166" s="4" t="str">
        <f>VLOOKUP($B166,Reporte!$B$4:$S$42,3,0)</f>
        <v>CUAUHTEMOC</v>
      </c>
      <c r="E166" s="4" t="str">
        <f>VLOOKUP(B166,Reporte!$B$4:$E$42,4,0)</f>
        <v>FRANZ PETERS REIMER</v>
      </c>
      <c r="F166" s="2" t="s">
        <v>56</v>
      </c>
      <c r="G166" s="4" t="str">
        <f>VLOOKUP($H166,Datos!$A:$B,2,0)</f>
        <v>PROGRAMA DE FOMENTO A LA AGRICULTURA</v>
      </c>
      <c r="H166" s="4" t="str">
        <f>VLOOKUP($B166,Reporte!$B$4:$S$42,5,0)</f>
        <v>RIEGO TECNIFICADO</v>
      </c>
      <c r="I166" s="21">
        <f>VLOOKUP($B166,Reporte!$B$4:$S$42,7,0)</f>
        <v>748000</v>
      </c>
      <c r="J166" s="3">
        <v>42901</v>
      </c>
      <c r="K166" s="4" t="str">
        <f>VLOOKUP(L166,Datos!$E$2:$F$69,2,0)</f>
        <v>AUTORIZACIÓN</v>
      </c>
      <c r="L166" s="32" t="s">
        <v>243</v>
      </c>
      <c r="M166" s="32" t="s">
        <v>478</v>
      </c>
      <c r="N166" s="9">
        <f t="shared" si="2"/>
        <v>1</v>
      </c>
      <c r="O166" s="5" t="s">
        <v>153</v>
      </c>
      <c r="P166" s="2" t="s">
        <v>159</v>
      </c>
      <c r="Q166" s="3">
        <v>43258</v>
      </c>
      <c r="R166" s="44" t="str">
        <f>VLOOKUP($B166,Reporte!$B$4:$T$42,19,0)</f>
        <v>MIGUEL ANGEL DOMINGUEZ TELLEZ</v>
      </c>
      <c r="S166" s="47"/>
    </row>
    <row r="167" spans="1:19" ht="135" x14ac:dyDescent="0.25">
      <c r="A167" s="22">
        <f>VLOOKUP(B167,Reporte!$B$4:$U$42,20,0)</f>
        <v>25</v>
      </c>
      <c r="B167" s="2" t="s">
        <v>288</v>
      </c>
      <c r="C167" s="4" t="str">
        <f>VLOOKUP($B167,Reporte!$B$4:$S$42,2,0)</f>
        <v>CENTRO OCCIDENTE</v>
      </c>
      <c r="D167" s="4" t="str">
        <f>VLOOKUP($B167,Reporte!$B$4:$S$42,3,0)</f>
        <v>AMECA</v>
      </c>
      <c r="E167" s="4" t="str">
        <f>VLOOKUP(B167,Reporte!$B$4:$E$42,4,0)</f>
        <v>JOSE EFRAIN LUQUIN JIMENEZ</v>
      </c>
      <c r="F167" s="2" t="s">
        <v>120</v>
      </c>
      <c r="G167" s="4" t="str">
        <f>VLOOKUP($H167,Datos!$A:$B,2,0)</f>
        <v>PROGRAMA DE FOMENTO A LA AGRICULTURA</v>
      </c>
      <c r="H167" s="4" t="str">
        <f>VLOOKUP($B167,Reporte!$B$4:$S$42,5,0)</f>
        <v>RIEGO TECNIFICADO</v>
      </c>
      <c r="I167" s="21">
        <f>VLOOKUP($B167,Reporte!$B$4:$S$42,7,0)</f>
        <v>142743.54</v>
      </c>
      <c r="J167" s="3">
        <v>42915</v>
      </c>
      <c r="K167" s="4" t="str">
        <f>VLOOKUP(L167,Datos!$E$2:$F$69,2,0)</f>
        <v>SOLICITUD</v>
      </c>
      <c r="L167" s="32" t="s">
        <v>224</v>
      </c>
      <c r="M167" s="32" t="s">
        <v>462</v>
      </c>
      <c r="N167" s="9">
        <f t="shared" si="2"/>
        <v>1</v>
      </c>
      <c r="O167" s="5" t="s">
        <v>153</v>
      </c>
      <c r="P167" s="2" t="s">
        <v>159</v>
      </c>
      <c r="Q167" s="3">
        <v>43305</v>
      </c>
      <c r="R167" s="44" t="str">
        <f>VLOOKUP($B167,Reporte!$B$4:$T$42,19,0)</f>
        <v>JOSE ISABEL CLAUDIO MONTES</v>
      </c>
      <c r="S167" s="46"/>
    </row>
    <row r="168" spans="1:19" ht="135" x14ac:dyDescent="0.25">
      <c r="A168" s="22">
        <f>VLOOKUP(B168,Reporte!$B$4:$U$42,20,0)</f>
        <v>25</v>
      </c>
      <c r="B168" s="2" t="s">
        <v>288</v>
      </c>
      <c r="C168" s="4" t="str">
        <f>VLOOKUP($B168,Reporte!$B$4:$S$42,2,0)</f>
        <v>CENTRO OCCIDENTE</v>
      </c>
      <c r="D168" s="4" t="str">
        <f>VLOOKUP($B168,Reporte!$B$4:$S$42,3,0)</f>
        <v>AMECA</v>
      </c>
      <c r="E168" s="4" t="str">
        <f>VLOOKUP(B168,Reporte!$B$4:$E$42,4,0)</f>
        <v>JOSE EFRAIN LUQUIN JIMENEZ</v>
      </c>
      <c r="F168" s="2" t="s">
        <v>120</v>
      </c>
      <c r="G168" s="4" t="str">
        <f>VLOOKUP($H168,Datos!$A:$B,2,0)</f>
        <v>PROGRAMA DE FOMENTO A LA AGRICULTURA</v>
      </c>
      <c r="H168" s="4" t="str">
        <f>VLOOKUP($B168,Reporte!$B$4:$S$42,5,0)</f>
        <v>RIEGO TECNIFICADO</v>
      </c>
      <c r="I168" s="21">
        <f>VLOOKUP($B168,Reporte!$B$4:$S$42,7,0)</f>
        <v>142743.54</v>
      </c>
      <c r="J168" s="3">
        <v>42915</v>
      </c>
      <c r="K168" s="4" t="str">
        <f>VLOOKUP(L168,Datos!$E$2:$F$69,2,0)</f>
        <v>SOLICITUD</v>
      </c>
      <c r="L168" s="32" t="s">
        <v>237</v>
      </c>
      <c r="M168" s="32" t="s">
        <v>371</v>
      </c>
      <c r="N168" s="9">
        <f t="shared" si="2"/>
        <v>1</v>
      </c>
      <c r="O168" s="5" t="s">
        <v>153</v>
      </c>
      <c r="P168" s="2" t="s">
        <v>159</v>
      </c>
      <c r="Q168" s="3">
        <v>43305</v>
      </c>
      <c r="R168" s="44" t="str">
        <f>VLOOKUP($B168,Reporte!$B$4:$T$42,19,0)</f>
        <v>JOSE ISABEL CLAUDIO MONTES</v>
      </c>
      <c r="S168" s="46"/>
    </row>
    <row r="169" spans="1:19" ht="90" x14ac:dyDescent="0.25">
      <c r="A169" s="22">
        <f>VLOOKUP(B169,Reporte!$B$4:$U$42,20,0)</f>
        <v>25</v>
      </c>
      <c r="B169" s="2" t="s">
        <v>288</v>
      </c>
      <c r="C169" s="4" t="str">
        <f>VLOOKUP($B169,Reporte!$B$4:$S$42,2,0)</f>
        <v>CENTRO OCCIDENTE</v>
      </c>
      <c r="D169" s="4" t="str">
        <f>VLOOKUP($B169,Reporte!$B$4:$S$42,3,0)</f>
        <v>AMECA</v>
      </c>
      <c r="E169" s="4" t="str">
        <f>VLOOKUP(B169,Reporte!$B$4:$E$42,4,0)</f>
        <v>JOSE EFRAIN LUQUIN JIMENEZ</v>
      </c>
      <c r="F169" s="2" t="s">
        <v>120</v>
      </c>
      <c r="G169" s="4" t="str">
        <f>VLOOKUP($H169,Datos!$A:$B,2,0)</f>
        <v>PROGRAMA DE FOMENTO A LA AGRICULTURA</v>
      </c>
      <c r="H169" s="4" t="str">
        <f>VLOOKUP($B169,Reporte!$B$4:$S$42,5,0)</f>
        <v>RIEGO TECNIFICADO</v>
      </c>
      <c r="I169" s="21">
        <f>VLOOKUP($B169,Reporte!$B$4:$S$42,7,0)</f>
        <v>142743.54</v>
      </c>
      <c r="J169" s="3">
        <v>42915</v>
      </c>
      <c r="K169" s="4" t="str">
        <f>VLOOKUP(L169,Datos!$E$2:$F$69,2,0)</f>
        <v>COMPROBACIÓN</v>
      </c>
      <c r="L169" s="32" t="s">
        <v>259</v>
      </c>
      <c r="M169" s="32" t="s">
        <v>417</v>
      </c>
      <c r="N169" s="9">
        <f t="shared" si="2"/>
        <v>1</v>
      </c>
      <c r="O169" s="5" t="s">
        <v>153</v>
      </c>
      <c r="P169" s="2" t="s">
        <v>159</v>
      </c>
      <c r="Q169" s="3">
        <v>43305</v>
      </c>
      <c r="R169" s="44" t="str">
        <f>VLOOKUP($B169,Reporte!$B$4:$T$42,19,0)</f>
        <v>JOSE ISABEL CLAUDIO MONTES</v>
      </c>
      <c r="S169" s="47"/>
    </row>
    <row r="170" spans="1:19" ht="90" x14ac:dyDescent="0.25">
      <c r="A170" s="22">
        <f>VLOOKUP(B170,Reporte!$B$4:$U$42,20,0)</f>
        <v>25</v>
      </c>
      <c r="B170" s="2" t="s">
        <v>288</v>
      </c>
      <c r="C170" s="4" t="str">
        <f>VLOOKUP($B170,Reporte!$B$4:$S$42,2,0)</f>
        <v>CENTRO OCCIDENTE</v>
      </c>
      <c r="D170" s="4" t="str">
        <f>VLOOKUP($B170,Reporte!$B$4:$S$42,3,0)</f>
        <v>AMECA</v>
      </c>
      <c r="E170" s="4" t="str">
        <f>VLOOKUP(B170,Reporte!$B$4:$E$42,4,0)</f>
        <v>JOSE EFRAIN LUQUIN JIMENEZ</v>
      </c>
      <c r="F170" s="2" t="s">
        <v>120</v>
      </c>
      <c r="G170" s="4" t="str">
        <f>VLOOKUP($H170,Datos!$A:$B,2,0)</f>
        <v>PROGRAMA DE FOMENTO A LA AGRICULTURA</v>
      </c>
      <c r="H170" s="4" t="str">
        <f>VLOOKUP($B170,Reporte!$B$4:$S$42,5,0)</f>
        <v>RIEGO TECNIFICADO</v>
      </c>
      <c r="I170" s="21">
        <f>VLOOKUP($B170,Reporte!$B$4:$S$42,7,0)</f>
        <v>142743.54</v>
      </c>
      <c r="J170" s="3">
        <v>42915</v>
      </c>
      <c r="K170" s="4" t="str">
        <f>VLOOKUP(L170,Datos!$E$2:$F$69,2,0)</f>
        <v>COMPROBACIÓN</v>
      </c>
      <c r="L170" s="32" t="s">
        <v>263</v>
      </c>
      <c r="M170" s="32" t="s">
        <v>436</v>
      </c>
      <c r="N170" s="9">
        <f t="shared" si="2"/>
        <v>1</v>
      </c>
      <c r="O170" s="5" t="s">
        <v>153</v>
      </c>
      <c r="P170" s="2" t="s">
        <v>159</v>
      </c>
      <c r="Q170" s="3">
        <v>43305</v>
      </c>
      <c r="R170" s="44" t="str">
        <f>VLOOKUP($B170,Reporte!$B$4:$T$42,19,0)</f>
        <v>JOSE ISABEL CLAUDIO MONTES</v>
      </c>
      <c r="S170" s="47"/>
    </row>
    <row r="171" spans="1:19" ht="135" x14ac:dyDescent="0.25">
      <c r="A171" s="22">
        <f>VLOOKUP(B171,Reporte!$B$4:$U$42,20,0)</f>
        <v>26</v>
      </c>
      <c r="B171" s="2" t="s">
        <v>289</v>
      </c>
      <c r="C171" s="4" t="str">
        <f>VLOOKUP($B171,Reporte!$B$4:$S$42,2,0)</f>
        <v>NOROESTE</v>
      </c>
      <c r="D171" s="4" t="str">
        <f>VLOOKUP($B171,Reporte!$B$4:$S$42,3,0)</f>
        <v>LOS MOCHIS</v>
      </c>
      <c r="E171" s="4" t="str">
        <f>VLOOKUP(B171,Reporte!$B$4:$E$42,4,0)</f>
        <v>FRUTELLI SA DE CV</v>
      </c>
      <c r="F171" s="2" t="s">
        <v>126</v>
      </c>
      <c r="G171" s="4" t="str">
        <f>VLOOKUP($H171,Datos!$A:$B,2,0)</f>
        <v>PROGRAMA DE FOMENTO A LA AGRICULTURA</v>
      </c>
      <c r="H171" s="4" t="str">
        <f>VLOOKUP($B171,Reporte!$B$4:$S$42,5,0)</f>
        <v>RIEGO TECNIFICADO</v>
      </c>
      <c r="I171" s="21">
        <f>VLOOKUP($B171,Reporte!$B$4:$S$42,7,0)</f>
        <v>1496510</v>
      </c>
      <c r="J171" s="3">
        <v>42916</v>
      </c>
      <c r="K171" s="4" t="str">
        <f>VLOOKUP(L171,Datos!$E$2:$F$69,2,0)</f>
        <v>SOLICITUD</v>
      </c>
      <c r="L171" s="32" t="s">
        <v>224</v>
      </c>
      <c r="M171" s="32" t="s">
        <v>462</v>
      </c>
      <c r="N171" s="9">
        <f t="shared" si="2"/>
        <v>1</v>
      </c>
      <c r="O171" s="5" t="s">
        <v>153</v>
      </c>
      <c r="P171" s="2" t="s">
        <v>159</v>
      </c>
      <c r="Q171" s="3">
        <v>43304</v>
      </c>
      <c r="R171" s="44" t="str">
        <f>VLOOKUP($B171,Reporte!$B$4:$T$42,19,0)</f>
        <v>RUBEN GOMEZ HERNANDEZ</v>
      </c>
      <c r="S171" s="46"/>
    </row>
    <row r="172" spans="1:19" ht="135" x14ac:dyDescent="0.25">
      <c r="A172" s="22">
        <f>VLOOKUP(B172,Reporte!$B$4:$U$42,20,0)</f>
        <v>26</v>
      </c>
      <c r="B172" s="2" t="s">
        <v>289</v>
      </c>
      <c r="C172" s="4" t="str">
        <f>VLOOKUP($B172,Reporte!$B$4:$S$42,2,0)</f>
        <v>NOROESTE</v>
      </c>
      <c r="D172" s="4" t="str">
        <f>VLOOKUP($B172,Reporte!$B$4:$S$42,3,0)</f>
        <v>LOS MOCHIS</v>
      </c>
      <c r="E172" s="4" t="str">
        <f>VLOOKUP(B172,Reporte!$B$4:$E$42,4,0)</f>
        <v>FRUTELLI SA DE CV</v>
      </c>
      <c r="F172" s="2" t="s">
        <v>126</v>
      </c>
      <c r="G172" s="4" t="str">
        <f>VLOOKUP($H172,Datos!$A:$B,2,0)</f>
        <v>PROGRAMA DE FOMENTO A LA AGRICULTURA</v>
      </c>
      <c r="H172" s="4" t="str">
        <f>VLOOKUP($B172,Reporte!$B$4:$S$42,5,0)</f>
        <v>RIEGO TECNIFICADO</v>
      </c>
      <c r="I172" s="21">
        <f>VLOOKUP($B172,Reporte!$B$4:$S$42,7,0)</f>
        <v>1496510</v>
      </c>
      <c r="J172" s="3">
        <v>42916</v>
      </c>
      <c r="K172" s="4" t="str">
        <f>VLOOKUP(L172,Datos!$E$2:$F$69,2,0)</f>
        <v>SOLICITUD</v>
      </c>
      <c r="L172" s="32" t="s">
        <v>237</v>
      </c>
      <c r="M172" s="32" t="s">
        <v>389</v>
      </c>
      <c r="N172" s="9">
        <f t="shared" si="2"/>
        <v>1</v>
      </c>
      <c r="O172" s="5" t="s">
        <v>153</v>
      </c>
      <c r="P172" s="2" t="s">
        <v>159</v>
      </c>
      <c r="Q172" s="3">
        <v>43304</v>
      </c>
      <c r="R172" s="44" t="str">
        <f>VLOOKUP($B172,Reporte!$B$4:$T$42,19,0)</f>
        <v>RUBEN GOMEZ HERNANDEZ</v>
      </c>
      <c r="S172" s="46"/>
    </row>
    <row r="173" spans="1:19" ht="90" x14ac:dyDescent="0.25">
      <c r="A173" s="22">
        <f>VLOOKUP(B173,Reporte!$B$4:$U$42,20,0)</f>
        <v>26</v>
      </c>
      <c r="B173" s="2" t="s">
        <v>289</v>
      </c>
      <c r="C173" s="4" t="str">
        <f>VLOOKUP($B173,Reporte!$B$4:$S$42,2,0)</f>
        <v>NOROESTE</v>
      </c>
      <c r="D173" s="4" t="str">
        <f>VLOOKUP($B173,Reporte!$B$4:$S$42,3,0)</f>
        <v>LOS MOCHIS</v>
      </c>
      <c r="E173" s="4" t="str">
        <f>VLOOKUP(B173,Reporte!$B$4:$E$42,4,0)</f>
        <v>FRUTELLI SA DE CV</v>
      </c>
      <c r="F173" s="2" t="s">
        <v>126</v>
      </c>
      <c r="G173" s="4" t="str">
        <f>VLOOKUP($H173,Datos!$A:$B,2,0)</f>
        <v>PROGRAMA DE FOMENTO A LA AGRICULTURA</v>
      </c>
      <c r="H173" s="4" t="str">
        <f>VLOOKUP($B173,Reporte!$B$4:$S$42,5,0)</f>
        <v>RIEGO TECNIFICADO</v>
      </c>
      <c r="I173" s="21">
        <f>VLOOKUP($B173,Reporte!$B$4:$S$42,7,0)</f>
        <v>1496510</v>
      </c>
      <c r="J173" s="3">
        <v>42916</v>
      </c>
      <c r="K173" s="4" t="str">
        <f>VLOOKUP(L173,Datos!$E$2:$F$69,2,0)</f>
        <v>COMPROBACIÓN</v>
      </c>
      <c r="L173" s="32" t="s">
        <v>259</v>
      </c>
      <c r="M173" s="32" t="s">
        <v>417</v>
      </c>
      <c r="N173" s="9">
        <f t="shared" si="2"/>
        <v>1</v>
      </c>
      <c r="O173" s="5" t="s">
        <v>153</v>
      </c>
      <c r="P173" s="2" t="s">
        <v>159</v>
      </c>
      <c r="Q173" s="3">
        <v>43304</v>
      </c>
      <c r="R173" s="44" t="str">
        <f>VLOOKUP($B173,Reporte!$B$4:$T$42,19,0)</f>
        <v>RUBEN GOMEZ HERNANDEZ</v>
      </c>
      <c r="S173" s="47"/>
    </row>
    <row r="174" spans="1:19" ht="33.75" x14ac:dyDescent="0.25">
      <c r="A174" s="22">
        <f>VLOOKUP(B174,Reporte!$B$4:$U$42,20,0)</f>
        <v>27</v>
      </c>
      <c r="B174" s="2" t="s">
        <v>290</v>
      </c>
      <c r="C174" s="4" t="str">
        <f>VLOOKUP($B174,Reporte!$B$4:$S$42,2,0)</f>
        <v>NORTE</v>
      </c>
      <c r="D174" s="4" t="str">
        <f>VLOOKUP($B174,Reporte!$B$4:$S$42,3,0)</f>
        <v>CD VALLES</v>
      </c>
      <c r="E174" s="4" t="str">
        <f>VLOOKUP(B174,Reporte!$B$4:$E$42,4,0)</f>
        <v>EFRAIN MEDINA ARZOLA</v>
      </c>
      <c r="F174" s="2" t="s">
        <v>71</v>
      </c>
      <c r="G174" s="4" t="str">
        <f>VLOOKUP($H174,Datos!$A:$B,2,0)</f>
        <v>PROGRAMA DE FOMENTO A LA AGRICULTURA</v>
      </c>
      <c r="H174" s="4" t="str">
        <f>VLOOKUP($B174,Reporte!$B$4:$S$42,5,0)</f>
        <v>RIEGO TECNIFICADO</v>
      </c>
      <c r="I174" s="21">
        <f>VLOOKUP($B174,Reporte!$B$4:$S$42,7,0)</f>
        <v>680000</v>
      </c>
      <c r="J174" s="3">
        <v>42916</v>
      </c>
      <c r="K174" s="4" t="str">
        <f>VLOOKUP(L174,Datos!$E$2:$F$69,2,0)</f>
        <v>SOLICITUD</v>
      </c>
      <c r="L174" s="32" t="s">
        <v>221</v>
      </c>
      <c r="M174" s="32" t="s">
        <v>358</v>
      </c>
      <c r="N174" s="9">
        <f t="shared" si="2"/>
        <v>1</v>
      </c>
      <c r="O174" s="5" t="s">
        <v>153</v>
      </c>
      <c r="P174" s="2" t="s">
        <v>138</v>
      </c>
      <c r="Q174" s="3">
        <v>43271</v>
      </c>
      <c r="R174" s="44" t="str">
        <f>VLOOKUP($B174,Reporte!$B$4:$T$42,19,0)</f>
        <v>RIGOBERTO IDUVIEL TORIZ ARELLANO</v>
      </c>
      <c r="S174" s="46"/>
    </row>
    <row r="175" spans="1:19" ht="135" x14ac:dyDescent="0.25">
      <c r="A175" s="22">
        <f>VLOOKUP(B175,Reporte!$B$4:$U$42,20,0)</f>
        <v>27</v>
      </c>
      <c r="B175" s="2" t="s">
        <v>290</v>
      </c>
      <c r="C175" s="4" t="str">
        <f>VLOOKUP($B175,Reporte!$B$4:$S$42,2,0)</f>
        <v>NORTE</v>
      </c>
      <c r="D175" s="4" t="str">
        <f>VLOOKUP($B175,Reporte!$B$4:$S$42,3,0)</f>
        <v>CD VALLES</v>
      </c>
      <c r="E175" s="4" t="str">
        <f>VLOOKUP(B175,Reporte!$B$4:$E$42,4,0)</f>
        <v>EFRAIN MEDINA ARZOLA</v>
      </c>
      <c r="F175" s="2" t="s">
        <v>71</v>
      </c>
      <c r="G175" s="4" t="str">
        <f>VLOOKUP($H175,Datos!$A:$B,2,0)</f>
        <v>PROGRAMA DE FOMENTO A LA AGRICULTURA</v>
      </c>
      <c r="H175" s="4" t="str">
        <f>VLOOKUP($B175,Reporte!$B$4:$S$42,5,0)</f>
        <v>RIEGO TECNIFICADO</v>
      </c>
      <c r="I175" s="21">
        <f>VLOOKUP($B175,Reporte!$B$4:$S$42,7,0)</f>
        <v>680000</v>
      </c>
      <c r="J175" s="3">
        <v>42916</v>
      </c>
      <c r="K175" s="4" t="str">
        <f>VLOOKUP(L175,Datos!$E$2:$F$69,2,0)</f>
        <v>SOLICITUD</v>
      </c>
      <c r="L175" s="32" t="s">
        <v>222</v>
      </c>
      <c r="M175" s="32" t="s">
        <v>359</v>
      </c>
      <c r="N175" s="9">
        <f t="shared" si="2"/>
        <v>1</v>
      </c>
      <c r="O175" s="5" t="s">
        <v>153</v>
      </c>
      <c r="P175" s="2" t="s">
        <v>159</v>
      </c>
      <c r="Q175" s="3">
        <v>43271</v>
      </c>
      <c r="R175" s="44" t="str">
        <f>VLOOKUP($B175,Reporte!$B$4:$T$42,19,0)</f>
        <v>RIGOBERTO IDUVIEL TORIZ ARELLANO</v>
      </c>
      <c r="S175" s="46"/>
    </row>
    <row r="176" spans="1:19" ht="101.25" x14ac:dyDescent="0.25">
      <c r="A176" s="22">
        <f>VLOOKUP(B176,Reporte!$B$4:$U$42,20,0)</f>
        <v>27</v>
      </c>
      <c r="B176" s="2" t="s">
        <v>290</v>
      </c>
      <c r="C176" s="4" t="str">
        <f>VLOOKUP($B176,Reporte!$B$4:$S$42,2,0)</f>
        <v>NORTE</v>
      </c>
      <c r="D176" s="4" t="str">
        <f>VLOOKUP($B176,Reporte!$B$4:$S$42,3,0)</f>
        <v>CD VALLES</v>
      </c>
      <c r="E176" s="4" t="str">
        <f>VLOOKUP(B176,Reporte!$B$4:$E$42,4,0)</f>
        <v>EFRAIN MEDINA ARZOLA</v>
      </c>
      <c r="F176" s="2" t="s">
        <v>71</v>
      </c>
      <c r="G176" s="4" t="str">
        <f>VLOOKUP($H176,Datos!$A:$B,2,0)</f>
        <v>PROGRAMA DE FOMENTO A LA AGRICULTURA</v>
      </c>
      <c r="H176" s="4" t="str">
        <f>VLOOKUP($B176,Reporte!$B$4:$S$42,5,0)</f>
        <v>RIEGO TECNIFICADO</v>
      </c>
      <c r="I176" s="21">
        <f>VLOOKUP($B176,Reporte!$B$4:$S$42,7,0)</f>
        <v>680000</v>
      </c>
      <c r="J176" s="3">
        <v>42916</v>
      </c>
      <c r="K176" s="4" t="str">
        <f>VLOOKUP(L176,Datos!$E$2:$F$69,2,0)</f>
        <v>SOLICITUD</v>
      </c>
      <c r="L176" s="32" t="s">
        <v>231</v>
      </c>
      <c r="M176" s="32" t="s">
        <v>360</v>
      </c>
      <c r="N176" s="9">
        <f t="shared" si="2"/>
        <v>1</v>
      </c>
      <c r="O176" s="5" t="s">
        <v>153</v>
      </c>
      <c r="P176" s="2" t="s">
        <v>159</v>
      </c>
      <c r="Q176" s="3">
        <v>43271</v>
      </c>
      <c r="R176" s="44" t="str">
        <f>VLOOKUP($B176,Reporte!$B$4:$T$42,19,0)</f>
        <v>RIGOBERTO IDUVIEL TORIZ ARELLANO</v>
      </c>
      <c r="S176" s="46"/>
    </row>
    <row r="177" spans="1:19" ht="78.75" x14ac:dyDescent="0.25">
      <c r="A177" s="22">
        <f>VLOOKUP(B177,Reporte!$B$4:$U$42,20,0)</f>
        <v>27</v>
      </c>
      <c r="B177" s="2" t="s">
        <v>290</v>
      </c>
      <c r="C177" s="4" t="str">
        <f>VLOOKUP($B177,Reporte!$B$4:$S$42,2,0)</f>
        <v>NORTE</v>
      </c>
      <c r="D177" s="4" t="str">
        <f>VLOOKUP($B177,Reporte!$B$4:$S$42,3,0)</f>
        <v>CD VALLES</v>
      </c>
      <c r="E177" s="4" t="str">
        <f>VLOOKUP(B177,Reporte!$B$4:$E$42,4,0)</f>
        <v>EFRAIN MEDINA ARZOLA</v>
      </c>
      <c r="F177" s="2" t="s">
        <v>71</v>
      </c>
      <c r="G177" s="4" t="str">
        <f>VLOOKUP($H177,Datos!$A:$B,2,0)</f>
        <v>PROGRAMA DE FOMENTO A LA AGRICULTURA</v>
      </c>
      <c r="H177" s="4" t="str">
        <f>VLOOKUP($B177,Reporte!$B$4:$S$42,5,0)</f>
        <v>RIEGO TECNIFICADO</v>
      </c>
      <c r="I177" s="21">
        <f>VLOOKUP($B177,Reporte!$B$4:$S$42,7,0)</f>
        <v>680000</v>
      </c>
      <c r="J177" s="3">
        <v>42916</v>
      </c>
      <c r="K177" s="4" t="str">
        <f>VLOOKUP(L177,Datos!$E$2:$F$69,2,0)</f>
        <v>SOLICITUD</v>
      </c>
      <c r="L177" s="32" t="s">
        <v>239</v>
      </c>
      <c r="M177" s="32" t="s">
        <v>362</v>
      </c>
      <c r="N177" s="9">
        <f t="shared" si="2"/>
        <v>1</v>
      </c>
      <c r="O177" s="5" t="s">
        <v>153</v>
      </c>
      <c r="P177" s="2" t="s">
        <v>138</v>
      </c>
      <c r="Q177" s="3">
        <v>43271</v>
      </c>
      <c r="R177" s="44" t="str">
        <f>VLOOKUP($B177,Reporte!$B$4:$T$42,19,0)</f>
        <v>RIGOBERTO IDUVIEL TORIZ ARELLANO</v>
      </c>
      <c r="S177" s="47"/>
    </row>
    <row r="178" spans="1:19" ht="56.25" x14ac:dyDescent="0.25">
      <c r="A178" s="22">
        <f>VLOOKUP(B178,Reporte!$B$4:$U$42,20,0)</f>
        <v>27</v>
      </c>
      <c r="B178" s="2" t="s">
        <v>290</v>
      </c>
      <c r="C178" s="4" t="str">
        <f>VLOOKUP($B178,Reporte!$B$4:$S$42,2,0)</f>
        <v>NORTE</v>
      </c>
      <c r="D178" s="4" t="str">
        <f>VLOOKUP($B178,Reporte!$B$4:$S$42,3,0)</f>
        <v>CD VALLES</v>
      </c>
      <c r="E178" s="4" t="str">
        <f>VLOOKUP(B178,Reporte!$B$4:$E$42,4,0)</f>
        <v>EFRAIN MEDINA ARZOLA</v>
      </c>
      <c r="F178" s="2" t="s">
        <v>71</v>
      </c>
      <c r="G178" s="4" t="str">
        <f>VLOOKUP($H178,Datos!$A:$B,2,0)</f>
        <v>PROGRAMA DE FOMENTO A LA AGRICULTURA</v>
      </c>
      <c r="H178" s="4" t="str">
        <f>VLOOKUP($B178,Reporte!$B$4:$S$42,5,0)</f>
        <v>RIEGO TECNIFICADO</v>
      </c>
      <c r="I178" s="21">
        <f>VLOOKUP($B178,Reporte!$B$4:$S$42,7,0)</f>
        <v>680000</v>
      </c>
      <c r="J178" s="3">
        <v>42916</v>
      </c>
      <c r="K178" s="4" t="str">
        <f>VLOOKUP(L178,Datos!$E$2:$F$69,2,0)</f>
        <v>MINISTRACIÓN</v>
      </c>
      <c r="L178" s="32" t="s">
        <v>214</v>
      </c>
      <c r="M178" s="32" t="s">
        <v>361</v>
      </c>
      <c r="N178" s="9">
        <f t="shared" si="2"/>
        <v>1</v>
      </c>
      <c r="O178" s="5" t="s">
        <v>153</v>
      </c>
      <c r="P178" s="2" t="s">
        <v>138</v>
      </c>
      <c r="Q178" s="3">
        <v>43271</v>
      </c>
      <c r="R178" s="44" t="str">
        <f>VLOOKUP($B178,Reporte!$B$4:$T$42,19,0)</f>
        <v>RIGOBERTO IDUVIEL TORIZ ARELLANO</v>
      </c>
      <c r="S178" s="46"/>
    </row>
    <row r="179" spans="1:19" ht="135" x14ac:dyDescent="0.25">
      <c r="A179" s="22">
        <f>VLOOKUP(B179,Reporte!$B$4:$U$42,20,0)</f>
        <v>27</v>
      </c>
      <c r="B179" s="2" t="s">
        <v>290</v>
      </c>
      <c r="C179" s="4" t="str">
        <f>VLOOKUP($B179,Reporte!$B$4:$S$42,2,0)</f>
        <v>NORTE</v>
      </c>
      <c r="D179" s="4" t="str">
        <f>VLOOKUP($B179,Reporte!$B$4:$S$42,3,0)</f>
        <v>CD VALLES</v>
      </c>
      <c r="E179" s="4" t="str">
        <f>VLOOKUP(B179,Reporte!$B$4:$E$42,4,0)</f>
        <v>EFRAIN MEDINA ARZOLA</v>
      </c>
      <c r="F179" s="2" t="s">
        <v>71</v>
      </c>
      <c r="G179" s="4" t="str">
        <f>VLOOKUP($H179,Datos!$A:$B,2,0)</f>
        <v>PROGRAMA DE FOMENTO A LA AGRICULTURA</v>
      </c>
      <c r="H179" s="4" t="str">
        <f>VLOOKUP($B179,Reporte!$B$4:$S$42,5,0)</f>
        <v>RIEGO TECNIFICADO</v>
      </c>
      <c r="I179" s="21">
        <f>VLOOKUP($B179,Reporte!$B$4:$S$42,7,0)</f>
        <v>680000</v>
      </c>
      <c r="J179" s="3">
        <v>42916</v>
      </c>
      <c r="K179" s="4" t="str">
        <f>VLOOKUP(L179,Datos!$E$2:$F$69,2,0)</f>
        <v>COMPROBACIÓN</v>
      </c>
      <c r="L179" s="32" t="s">
        <v>265</v>
      </c>
      <c r="M179" s="32" t="s">
        <v>418</v>
      </c>
      <c r="N179" s="9">
        <f t="shared" si="2"/>
        <v>1</v>
      </c>
      <c r="O179" s="5" t="s">
        <v>153</v>
      </c>
      <c r="P179" s="2" t="s">
        <v>138</v>
      </c>
      <c r="Q179" s="3">
        <v>43271</v>
      </c>
      <c r="R179" s="44" t="str">
        <f>VLOOKUP($B179,Reporte!$B$4:$T$42,19,0)</f>
        <v>RIGOBERTO IDUVIEL TORIZ ARELLANO</v>
      </c>
      <c r="S179" s="47"/>
    </row>
    <row r="180" spans="1:19" ht="101.25" x14ac:dyDescent="0.25">
      <c r="A180" s="22">
        <f>VLOOKUP(B180,Reporte!$B$4:$U$42,20,0)</f>
        <v>27</v>
      </c>
      <c r="B180" s="2" t="s">
        <v>290</v>
      </c>
      <c r="C180" s="4" t="str">
        <f>VLOOKUP($B180,Reporte!$B$4:$S$42,2,0)</f>
        <v>NORTE</v>
      </c>
      <c r="D180" s="4" t="str">
        <f>VLOOKUP($B180,Reporte!$B$4:$S$42,3,0)</f>
        <v>CD VALLES</v>
      </c>
      <c r="E180" s="4" t="str">
        <f>VLOOKUP(B180,Reporte!$B$4:$E$42,4,0)</f>
        <v>EFRAIN MEDINA ARZOLA</v>
      </c>
      <c r="F180" s="2" t="s">
        <v>71</v>
      </c>
      <c r="G180" s="4" t="str">
        <f>VLOOKUP($H180,Datos!$A:$B,2,0)</f>
        <v>PROGRAMA DE FOMENTO A LA AGRICULTURA</v>
      </c>
      <c r="H180" s="4" t="str">
        <f>VLOOKUP($B180,Reporte!$B$4:$S$42,5,0)</f>
        <v>RIEGO TECNIFICADO</v>
      </c>
      <c r="I180" s="21">
        <f>VLOOKUP($B180,Reporte!$B$4:$S$42,7,0)</f>
        <v>680000</v>
      </c>
      <c r="J180" s="3">
        <v>42916</v>
      </c>
      <c r="K180" s="4" t="str">
        <f>VLOOKUP(L180,Datos!$E$2:$F$69,2,0)</f>
        <v>COMPROBACIÓN</v>
      </c>
      <c r="L180" s="32" t="s">
        <v>266</v>
      </c>
      <c r="M180" s="32" t="s">
        <v>363</v>
      </c>
      <c r="N180" s="9">
        <f t="shared" si="2"/>
        <v>1</v>
      </c>
      <c r="O180" s="5" t="s">
        <v>153</v>
      </c>
      <c r="P180" s="2" t="s">
        <v>138</v>
      </c>
      <c r="Q180" s="3">
        <v>43271</v>
      </c>
      <c r="R180" s="44" t="str">
        <f>VLOOKUP($B180,Reporte!$B$4:$T$42,19,0)</f>
        <v>RIGOBERTO IDUVIEL TORIZ ARELLANO</v>
      </c>
      <c r="S180" s="47"/>
    </row>
    <row r="181" spans="1:19" ht="90" x14ac:dyDescent="0.25">
      <c r="A181" s="22">
        <f>VLOOKUP(B181,Reporte!$B$4:$U$42,20,0)</f>
        <v>27</v>
      </c>
      <c r="B181" s="2" t="s">
        <v>290</v>
      </c>
      <c r="C181" s="4" t="str">
        <f>VLOOKUP($B181,Reporte!$B$4:$S$42,2,0)</f>
        <v>NORTE</v>
      </c>
      <c r="D181" s="4" t="str">
        <f>VLOOKUP($B181,Reporte!$B$4:$S$42,3,0)</f>
        <v>CD VALLES</v>
      </c>
      <c r="E181" s="4" t="str">
        <f>VLOOKUP(B181,Reporte!$B$4:$E$42,4,0)</f>
        <v>EFRAIN MEDINA ARZOLA</v>
      </c>
      <c r="F181" s="2" t="s">
        <v>71</v>
      </c>
      <c r="G181" s="4" t="str">
        <f>VLOOKUP($H181,Datos!$A:$B,2,0)</f>
        <v>PROGRAMA DE FOMENTO A LA AGRICULTURA</v>
      </c>
      <c r="H181" s="4" t="str">
        <f>VLOOKUP($B181,Reporte!$B$4:$S$42,5,0)</f>
        <v>RIEGO TECNIFICADO</v>
      </c>
      <c r="I181" s="21">
        <f>VLOOKUP($B181,Reporte!$B$4:$S$42,7,0)</f>
        <v>680000</v>
      </c>
      <c r="J181" s="3">
        <v>42916</v>
      </c>
      <c r="K181" s="4" t="str">
        <f>VLOOKUP(L181,Datos!$E$2:$F$69,2,0)</f>
        <v>COMPROBACIÓN</v>
      </c>
      <c r="L181" s="32" t="s">
        <v>259</v>
      </c>
      <c r="M181" s="32" t="s">
        <v>417</v>
      </c>
      <c r="N181" s="9">
        <f t="shared" si="2"/>
        <v>1</v>
      </c>
      <c r="O181" s="5" t="s">
        <v>153</v>
      </c>
      <c r="P181" s="2" t="s">
        <v>159</v>
      </c>
      <c r="Q181" s="3">
        <v>43271</v>
      </c>
      <c r="R181" s="44" t="str">
        <f>VLOOKUP($B181,Reporte!$B$4:$T$42,19,0)</f>
        <v>RIGOBERTO IDUVIEL TORIZ ARELLANO</v>
      </c>
      <c r="S181" s="47"/>
    </row>
    <row r="182" spans="1:19" ht="33.75" x14ac:dyDescent="0.25">
      <c r="A182" s="22">
        <f>VLOOKUP(B182,Reporte!$B$4:$U$42,20,0)</f>
        <v>28</v>
      </c>
      <c r="B182" s="2" t="s">
        <v>291</v>
      </c>
      <c r="C182" s="4" t="str">
        <f>VLOOKUP($B182,Reporte!$B$4:$S$42,2,0)</f>
        <v>NORTE</v>
      </c>
      <c r="D182" s="4" t="str">
        <f>VLOOKUP($B182,Reporte!$B$4:$S$42,3,0)</f>
        <v>CUAUHTEMOC</v>
      </c>
      <c r="E182" s="4" t="str">
        <f>VLOOKUP(B182,Reporte!$B$4:$E$42,4,0)</f>
        <v>PINOS DEL CAPULIN CAMPO DOS</v>
      </c>
      <c r="F182" s="2" t="s">
        <v>56</v>
      </c>
      <c r="G182" s="4" t="str">
        <f>VLOOKUP($H182,Datos!$A:$B,2,0)</f>
        <v>PROGRAMA DE FOMENTO A LA AGRICULTURA</v>
      </c>
      <c r="H182" s="4" t="str">
        <f>VLOOKUP($B182,Reporte!$B$4:$S$42,5,0)</f>
        <v>RIEGO TECNIFICADO</v>
      </c>
      <c r="I182" s="21">
        <f>VLOOKUP($B182,Reporte!$B$4:$S$42,7,0)</f>
        <v>1588929</v>
      </c>
      <c r="J182" s="3">
        <v>42913</v>
      </c>
      <c r="K182" s="4" t="str">
        <f>VLOOKUP(L182,Datos!$E$2:$F$69,2,0)</f>
        <v>SOLICITUD</v>
      </c>
      <c r="L182" s="32" t="s">
        <v>231</v>
      </c>
      <c r="M182" s="32" t="s">
        <v>376</v>
      </c>
      <c r="N182" s="9">
        <f t="shared" si="2"/>
        <v>1</v>
      </c>
      <c r="O182" s="5" t="s">
        <v>153</v>
      </c>
      <c r="P182" s="2" t="s">
        <v>159</v>
      </c>
      <c r="Q182" s="3">
        <v>43290</v>
      </c>
      <c r="R182" s="44" t="str">
        <f>VLOOKUP($B182,Reporte!$B$4:$T$42,19,0)</f>
        <v>JAIME ARTEAGA GONZALEZ</v>
      </c>
      <c r="S182" s="46"/>
    </row>
    <row r="183" spans="1:19" ht="45" x14ac:dyDescent="0.25">
      <c r="A183" s="22">
        <f>VLOOKUP(B183,Reporte!$B$4:$U$42,20,0)</f>
        <v>28</v>
      </c>
      <c r="B183" s="2" t="s">
        <v>291</v>
      </c>
      <c r="C183" s="4" t="str">
        <f>VLOOKUP($B183,Reporte!$B$4:$S$42,2,0)</f>
        <v>NORTE</v>
      </c>
      <c r="D183" s="4" t="str">
        <f>VLOOKUP($B183,Reporte!$B$4:$S$42,3,0)</f>
        <v>CUAUHTEMOC</v>
      </c>
      <c r="E183" s="4" t="str">
        <f>VLOOKUP(B183,Reporte!$B$4:$E$42,4,0)</f>
        <v>PINOS DEL CAPULIN CAMPO DOS</v>
      </c>
      <c r="F183" s="2" t="s">
        <v>56</v>
      </c>
      <c r="G183" s="4" t="str">
        <f>VLOOKUP($H183,Datos!$A:$B,2,0)</f>
        <v>PROGRAMA DE FOMENTO A LA AGRICULTURA</v>
      </c>
      <c r="H183" s="4" t="str">
        <f>VLOOKUP($B183,Reporte!$B$4:$S$42,5,0)</f>
        <v>RIEGO TECNIFICADO</v>
      </c>
      <c r="I183" s="21">
        <f>VLOOKUP($B183,Reporte!$B$4:$S$42,7,0)</f>
        <v>1588929</v>
      </c>
      <c r="J183" s="3">
        <v>42913</v>
      </c>
      <c r="K183" s="4" t="str">
        <f>VLOOKUP(L183,Datos!$E$2:$F$69,2,0)</f>
        <v>AUTORIZACIÓN</v>
      </c>
      <c r="L183" s="32" t="s">
        <v>242</v>
      </c>
      <c r="M183" s="32" t="s">
        <v>374</v>
      </c>
      <c r="N183" s="9">
        <f t="shared" si="2"/>
        <v>1</v>
      </c>
      <c r="O183" s="5" t="s">
        <v>153</v>
      </c>
      <c r="P183" s="2" t="s">
        <v>159</v>
      </c>
      <c r="Q183" s="3">
        <v>43290</v>
      </c>
      <c r="R183" s="44" t="str">
        <f>VLOOKUP($B183,Reporte!$B$4:$T$42,19,0)</f>
        <v>JAIME ARTEAGA GONZALEZ</v>
      </c>
      <c r="S183" s="47"/>
    </row>
    <row r="184" spans="1:19" ht="67.5" x14ac:dyDescent="0.25">
      <c r="A184" s="22">
        <f>VLOOKUP(B184,Reporte!$B$4:$U$42,20,0)</f>
        <v>28</v>
      </c>
      <c r="B184" s="2" t="s">
        <v>291</v>
      </c>
      <c r="C184" s="4" t="str">
        <f>VLOOKUP($B184,Reporte!$B$4:$S$42,2,0)</f>
        <v>NORTE</v>
      </c>
      <c r="D184" s="4" t="str">
        <f>VLOOKUP($B184,Reporte!$B$4:$S$42,3,0)</f>
        <v>CUAUHTEMOC</v>
      </c>
      <c r="E184" s="4" t="str">
        <f>VLOOKUP(B184,Reporte!$B$4:$E$42,4,0)</f>
        <v>PINOS DEL CAPULIN CAMPO DOS</v>
      </c>
      <c r="F184" s="2" t="s">
        <v>56</v>
      </c>
      <c r="G184" s="4" t="str">
        <f>VLOOKUP($H184,Datos!$A:$B,2,0)</f>
        <v>PROGRAMA DE FOMENTO A LA AGRICULTURA</v>
      </c>
      <c r="H184" s="4" t="str">
        <f>VLOOKUP($B184,Reporte!$B$4:$S$42,5,0)</f>
        <v>RIEGO TECNIFICADO</v>
      </c>
      <c r="I184" s="21">
        <f>VLOOKUP($B184,Reporte!$B$4:$S$42,7,0)</f>
        <v>1588929</v>
      </c>
      <c r="J184" s="3">
        <v>42913</v>
      </c>
      <c r="K184" s="4" t="str">
        <f>VLOOKUP(L184,Datos!$E$2:$F$69,2,0)</f>
        <v>SOLICITUD</v>
      </c>
      <c r="L184" s="32" t="s">
        <v>236</v>
      </c>
      <c r="M184" s="32" t="s">
        <v>419</v>
      </c>
      <c r="N184" s="9">
        <f t="shared" si="2"/>
        <v>1</v>
      </c>
      <c r="O184" s="5" t="s">
        <v>153</v>
      </c>
      <c r="P184" s="2" t="s">
        <v>159</v>
      </c>
      <c r="Q184" s="3">
        <v>43290</v>
      </c>
      <c r="R184" s="44" t="str">
        <f>VLOOKUP($B184,Reporte!$B$4:$T$42,19,0)</f>
        <v>JAIME ARTEAGA GONZALEZ</v>
      </c>
      <c r="S184" s="47"/>
    </row>
    <row r="185" spans="1:19" ht="135" x14ac:dyDescent="0.25">
      <c r="A185" s="22">
        <f>VLOOKUP(B185,Reporte!$B$4:$U$42,20,0)</f>
        <v>28</v>
      </c>
      <c r="B185" s="2" t="s">
        <v>291</v>
      </c>
      <c r="C185" s="4" t="str">
        <f>VLOOKUP($B185,Reporte!$B$4:$S$42,2,0)</f>
        <v>NORTE</v>
      </c>
      <c r="D185" s="4" t="str">
        <f>VLOOKUP($B185,Reporte!$B$4:$S$42,3,0)</f>
        <v>CUAUHTEMOC</v>
      </c>
      <c r="E185" s="4" t="str">
        <f>VLOOKUP(B185,Reporte!$B$4:$E$42,4,0)</f>
        <v>PINOS DEL CAPULIN CAMPO DOS</v>
      </c>
      <c r="F185" s="2" t="s">
        <v>56</v>
      </c>
      <c r="G185" s="4" t="str">
        <f>VLOOKUP($H185,Datos!$A:$B,2,0)</f>
        <v>PROGRAMA DE FOMENTO A LA AGRICULTURA</v>
      </c>
      <c r="H185" s="4" t="str">
        <f>VLOOKUP($B185,Reporte!$B$4:$S$42,5,0)</f>
        <v>RIEGO TECNIFICADO</v>
      </c>
      <c r="I185" s="21">
        <f>VLOOKUP($B185,Reporte!$B$4:$S$42,7,0)</f>
        <v>1588929</v>
      </c>
      <c r="J185" s="3">
        <v>42913</v>
      </c>
      <c r="K185" s="4" t="str">
        <f>VLOOKUP(L185,Datos!$E$2:$F$69,2,0)</f>
        <v>SOLICITUD</v>
      </c>
      <c r="L185" s="32" t="s">
        <v>224</v>
      </c>
      <c r="M185" s="32" t="s">
        <v>462</v>
      </c>
      <c r="N185" s="9">
        <f t="shared" si="2"/>
        <v>1</v>
      </c>
      <c r="O185" s="5" t="s">
        <v>153</v>
      </c>
      <c r="P185" s="2" t="s">
        <v>159</v>
      </c>
      <c r="Q185" s="3">
        <v>43290</v>
      </c>
      <c r="R185" s="44" t="str">
        <f>VLOOKUP($B185,Reporte!$B$4:$T$42,19,0)</f>
        <v>JAIME ARTEAGA GONZALEZ</v>
      </c>
      <c r="S185" s="46"/>
    </row>
    <row r="186" spans="1:19" ht="45" x14ac:dyDescent="0.25">
      <c r="A186" s="22">
        <f>VLOOKUP(B186,Reporte!$B$4:$U$42,20,0)</f>
        <v>28</v>
      </c>
      <c r="B186" s="2" t="s">
        <v>291</v>
      </c>
      <c r="C186" s="4" t="str">
        <f>VLOOKUP($B186,Reporte!$B$4:$S$42,2,0)</f>
        <v>NORTE</v>
      </c>
      <c r="D186" s="4" t="str">
        <f>VLOOKUP($B186,Reporte!$B$4:$S$42,3,0)</f>
        <v>CUAUHTEMOC</v>
      </c>
      <c r="E186" s="4" t="str">
        <f>VLOOKUP(B186,Reporte!$B$4:$E$42,4,0)</f>
        <v>PINOS DEL CAPULIN CAMPO DOS</v>
      </c>
      <c r="F186" s="2" t="s">
        <v>56</v>
      </c>
      <c r="G186" s="4" t="str">
        <f>VLOOKUP($H186,Datos!$A:$B,2,0)</f>
        <v>PROGRAMA DE FOMENTO A LA AGRICULTURA</v>
      </c>
      <c r="H186" s="4" t="str">
        <f>VLOOKUP($B186,Reporte!$B$4:$S$42,5,0)</f>
        <v>RIEGO TECNIFICADO</v>
      </c>
      <c r="I186" s="21">
        <f>VLOOKUP($B186,Reporte!$B$4:$S$42,7,0)</f>
        <v>1588929</v>
      </c>
      <c r="J186" s="3">
        <v>42913</v>
      </c>
      <c r="K186" s="4" t="str">
        <f>VLOOKUP(L186,Datos!$E$2:$F$69,2,0)</f>
        <v>AUTORIZACIÓN</v>
      </c>
      <c r="L186" s="32" t="s">
        <v>249</v>
      </c>
      <c r="M186" s="32" t="s">
        <v>462</v>
      </c>
      <c r="N186" s="9">
        <f t="shared" si="2"/>
        <v>1</v>
      </c>
      <c r="O186" s="5" t="s">
        <v>153</v>
      </c>
      <c r="P186" s="2" t="s">
        <v>138</v>
      </c>
      <c r="Q186" s="3">
        <v>43290</v>
      </c>
      <c r="R186" s="44" t="str">
        <f>VLOOKUP($B186,Reporte!$B$4:$T$42,19,0)</f>
        <v>JAIME ARTEAGA GONZALEZ</v>
      </c>
      <c r="S186" s="47"/>
    </row>
    <row r="187" spans="1:19" ht="67.5" x14ac:dyDescent="0.25">
      <c r="A187" s="22">
        <f>VLOOKUP(B187,Reporte!$B$4:$U$42,20,0)</f>
        <v>28</v>
      </c>
      <c r="B187" s="2" t="s">
        <v>291</v>
      </c>
      <c r="C187" s="4" t="str">
        <f>VLOOKUP($B187,Reporte!$B$4:$S$42,2,0)</f>
        <v>NORTE</v>
      </c>
      <c r="D187" s="4" t="str">
        <f>VLOOKUP($B187,Reporte!$B$4:$S$42,3,0)</f>
        <v>CUAUHTEMOC</v>
      </c>
      <c r="E187" s="4" t="str">
        <f>VLOOKUP(B187,Reporte!$B$4:$E$42,4,0)</f>
        <v>PINOS DEL CAPULIN CAMPO DOS</v>
      </c>
      <c r="F187" s="2" t="s">
        <v>56</v>
      </c>
      <c r="G187" s="4" t="str">
        <f>VLOOKUP($H187,Datos!$A:$B,2,0)</f>
        <v>PROGRAMA DE FOMENTO A LA AGRICULTURA</v>
      </c>
      <c r="H187" s="4" t="str">
        <f>VLOOKUP($B187,Reporte!$B$4:$S$42,5,0)</f>
        <v>RIEGO TECNIFICADO</v>
      </c>
      <c r="I187" s="21">
        <f>VLOOKUP($B187,Reporte!$B$4:$S$42,7,0)</f>
        <v>1588929</v>
      </c>
      <c r="J187" s="3">
        <v>42913</v>
      </c>
      <c r="K187" s="4" t="str">
        <f>VLOOKUP(L187,Datos!$E$2:$F$69,2,0)</f>
        <v>COMPROBACIÓN</v>
      </c>
      <c r="L187" s="32" t="s">
        <v>266</v>
      </c>
      <c r="M187" s="32" t="s">
        <v>420</v>
      </c>
      <c r="N187" s="9">
        <f t="shared" si="2"/>
        <v>1</v>
      </c>
      <c r="O187" s="5" t="s">
        <v>153</v>
      </c>
      <c r="P187" s="2" t="s">
        <v>138</v>
      </c>
      <c r="Q187" s="3">
        <v>43290</v>
      </c>
      <c r="R187" s="44" t="str">
        <f>VLOOKUP($B187,Reporte!$B$4:$T$42,19,0)</f>
        <v>JAIME ARTEAGA GONZALEZ</v>
      </c>
      <c r="S187" s="46"/>
    </row>
    <row r="188" spans="1:19" ht="90" x14ac:dyDescent="0.25">
      <c r="A188" s="22">
        <v>28</v>
      </c>
      <c r="B188" s="2" t="s">
        <v>291</v>
      </c>
      <c r="C188" s="4" t="str">
        <f>VLOOKUP($B188,Reporte!$B$4:$S$42,2,0)</f>
        <v>NORTE</v>
      </c>
      <c r="D188" s="4" t="str">
        <f>VLOOKUP($B188,Reporte!$B$4:$S$42,3,0)</f>
        <v>CUAUHTEMOC</v>
      </c>
      <c r="E188" s="4" t="str">
        <f>VLOOKUP(B188,Reporte!$B$4:$E$42,4,0)</f>
        <v>PINOS DEL CAPULIN CAMPO DOS</v>
      </c>
      <c r="F188" s="2" t="s">
        <v>56</v>
      </c>
      <c r="G188" s="4" t="str">
        <f>VLOOKUP($H188,Datos!$A:$B,2,0)</f>
        <v>PROGRAMA DE FOMENTO A LA AGRICULTURA</v>
      </c>
      <c r="H188" s="4" t="str">
        <f>VLOOKUP($B188,Reporte!$B$4:$S$42,5,0)</f>
        <v>RIEGO TECNIFICADO</v>
      </c>
      <c r="I188" s="21">
        <f>VLOOKUP($B188,Reporte!$B$4:$S$42,7,0)</f>
        <v>1588929</v>
      </c>
      <c r="J188" s="3">
        <v>42913</v>
      </c>
      <c r="K188" s="4" t="str">
        <f>VLOOKUP(L188,Datos!$E$2:$F$69,2,0)</f>
        <v>COMPROBACIÓN</v>
      </c>
      <c r="L188" s="32" t="s">
        <v>259</v>
      </c>
      <c r="M188" s="32" t="s">
        <v>417</v>
      </c>
      <c r="N188" s="9">
        <f t="shared" si="2"/>
        <v>1</v>
      </c>
      <c r="O188" s="5" t="s">
        <v>153</v>
      </c>
      <c r="P188" s="2" t="s">
        <v>159</v>
      </c>
      <c r="Q188" s="3">
        <v>43290</v>
      </c>
      <c r="R188" s="44" t="str">
        <f>VLOOKUP($B188,Reporte!$B$4:$T$42,19,0)</f>
        <v>JAIME ARTEAGA GONZALEZ</v>
      </c>
      <c r="S188" s="47"/>
    </row>
    <row r="189" spans="1:19" ht="67.5" x14ac:dyDescent="0.25">
      <c r="A189" s="22">
        <f>VLOOKUP(B189,Reporte!$B$4:$U$42,20,0)</f>
        <v>28</v>
      </c>
      <c r="B189" s="2" t="s">
        <v>291</v>
      </c>
      <c r="C189" s="4" t="str">
        <f>VLOOKUP($B189,Reporte!$B$4:$S$42,2,0)</f>
        <v>NORTE</v>
      </c>
      <c r="D189" s="4" t="str">
        <f>VLOOKUP($B189,Reporte!$B$4:$S$42,3,0)</f>
        <v>CUAUHTEMOC</v>
      </c>
      <c r="E189" s="4" t="str">
        <f>VLOOKUP(B189,Reporte!$B$4:$E$42,4,0)</f>
        <v>PINOS DEL CAPULIN CAMPO DOS</v>
      </c>
      <c r="F189" s="2" t="s">
        <v>56</v>
      </c>
      <c r="G189" s="4" t="str">
        <f>VLOOKUP($H189,Datos!$A:$B,2,0)</f>
        <v>PROGRAMA DE FOMENTO A LA AGRICULTURA</v>
      </c>
      <c r="H189" s="4" t="str">
        <f>VLOOKUP($B189,Reporte!$B$4:$S$42,5,0)</f>
        <v>RIEGO TECNIFICADO</v>
      </c>
      <c r="I189" s="21">
        <f>VLOOKUP($B189,Reporte!$B$4:$S$42,7,0)</f>
        <v>1588929</v>
      </c>
      <c r="J189" s="3">
        <v>42913</v>
      </c>
      <c r="K189" s="4" t="str">
        <f>VLOOKUP(L189,Datos!$E$2:$F$69,2,0)</f>
        <v>OTROS</v>
      </c>
      <c r="L189" s="32" t="s">
        <v>184</v>
      </c>
      <c r="M189" s="32" t="s">
        <v>401</v>
      </c>
      <c r="N189" s="9">
        <f t="shared" si="2"/>
        <v>1</v>
      </c>
      <c r="O189" s="5" t="s">
        <v>153</v>
      </c>
      <c r="P189" s="2" t="s">
        <v>138</v>
      </c>
      <c r="Q189" s="3">
        <v>43290</v>
      </c>
      <c r="R189" s="44" t="str">
        <f>VLOOKUP($B189,Reporte!$B$4:$T$42,19,0)</f>
        <v>JAIME ARTEAGA GONZALEZ</v>
      </c>
      <c r="S189" s="46"/>
    </row>
    <row r="190" spans="1:19" ht="56.25" x14ac:dyDescent="0.25">
      <c r="A190" s="22">
        <f>VLOOKUP(B190,Reporte!$B$4:$U$42,20,0)</f>
        <v>29</v>
      </c>
      <c r="B190" s="2" t="s">
        <v>292</v>
      </c>
      <c r="C190" s="4" t="str">
        <f>VLOOKUP($B190,Reporte!$B$4:$S$42,2,0)</f>
        <v>NORTE</v>
      </c>
      <c r="D190" s="4" t="str">
        <f>VLOOKUP($B190,Reporte!$B$4:$S$42,3,0)</f>
        <v>CD VALLES</v>
      </c>
      <c r="E190" s="4" t="str">
        <f>VLOOKUP(B190,Reporte!$B$4:$E$42,4,0)</f>
        <v>ANALILIA AZUARA ZUÑIGA</v>
      </c>
      <c r="F190" s="2" t="s">
        <v>71</v>
      </c>
      <c r="G190" s="4" t="str">
        <f>VLOOKUP($H190,Datos!$A:$B,2,0)</f>
        <v>PROGRAMA DE FOMENTO A LA AGRICULTURA</v>
      </c>
      <c r="H190" s="4" t="str">
        <f>VLOOKUP($B190,Reporte!$B$4:$S$42,5,0)</f>
        <v>RIEGO TECNIFICADO</v>
      </c>
      <c r="I190" s="21">
        <f>VLOOKUP($B190,Reporte!$B$4:$S$42,7,0)</f>
        <v>608500</v>
      </c>
      <c r="J190" s="3">
        <v>42913</v>
      </c>
      <c r="K190" s="4" t="str">
        <f>VLOOKUP(L190,Datos!$E$2:$F$69,2,0)</f>
        <v>SOLICITUD</v>
      </c>
      <c r="L190" s="32" t="s">
        <v>231</v>
      </c>
      <c r="M190" s="32" t="s">
        <v>421</v>
      </c>
      <c r="N190" s="9">
        <f t="shared" si="2"/>
        <v>1</v>
      </c>
      <c r="O190" s="5" t="s">
        <v>153</v>
      </c>
      <c r="P190" s="2" t="s">
        <v>159</v>
      </c>
      <c r="Q190" s="3">
        <v>43284</v>
      </c>
      <c r="R190" s="44" t="str">
        <f>VLOOKUP($B190,Reporte!$B$4:$T$42,19,0)</f>
        <v>CERES HADA ESTRADA MUÑOZ</v>
      </c>
      <c r="S190" s="46"/>
    </row>
    <row r="191" spans="1:19" ht="56.25" x14ac:dyDescent="0.25">
      <c r="A191" s="22">
        <f>VLOOKUP(B191,Reporte!$B$4:$U$42,20,0)</f>
        <v>29</v>
      </c>
      <c r="B191" s="2" t="s">
        <v>292</v>
      </c>
      <c r="C191" s="4" t="str">
        <f>VLOOKUP($B191,Reporte!$B$4:$S$42,2,0)</f>
        <v>NORTE</v>
      </c>
      <c r="D191" s="4" t="str">
        <f>VLOOKUP($B191,Reporte!$B$4:$S$42,3,0)</f>
        <v>CD VALLES</v>
      </c>
      <c r="E191" s="4" t="str">
        <f>VLOOKUP(B191,Reporte!$B$4:$E$42,4,0)</f>
        <v>ANALILIA AZUARA ZUÑIGA</v>
      </c>
      <c r="F191" s="2" t="s">
        <v>71</v>
      </c>
      <c r="G191" s="4" t="str">
        <f>VLOOKUP($H191,Datos!$A:$B,2,0)</f>
        <v>PROGRAMA DE FOMENTO A LA AGRICULTURA</v>
      </c>
      <c r="H191" s="4" t="str">
        <f>VLOOKUP($B191,Reporte!$B$4:$S$42,5,0)</f>
        <v>RIEGO TECNIFICADO</v>
      </c>
      <c r="I191" s="21">
        <f>VLOOKUP($B191,Reporte!$B$4:$S$42,7,0)</f>
        <v>608500</v>
      </c>
      <c r="J191" s="3">
        <v>42913</v>
      </c>
      <c r="K191" s="4" t="str">
        <f>VLOOKUP(L191,Datos!$E$2:$F$69,2,0)</f>
        <v>AUTORIZACIÓN</v>
      </c>
      <c r="L191" s="32" t="s">
        <v>249</v>
      </c>
      <c r="M191" s="32" t="s">
        <v>422</v>
      </c>
      <c r="N191" s="9">
        <f t="shared" si="2"/>
        <v>1</v>
      </c>
      <c r="O191" s="5" t="s">
        <v>153</v>
      </c>
      <c r="P191" s="2" t="s">
        <v>138</v>
      </c>
      <c r="Q191" s="3">
        <v>43284</v>
      </c>
      <c r="R191" s="44" t="str">
        <f>VLOOKUP($B191,Reporte!$B$4:$T$42,19,0)</f>
        <v>CERES HADA ESTRADA MUÑOZ</v>
      </c>
      <c r="S191" s="46"/>
    </row>
    <row r="192" spans="1:19" ht="90" x14ac:dyDescent="0.25">
      <c r="A192" s="22">
        <f>VLOOKUP(B192,Reporte!$B$4:$U$42,20,0)</f>
        <v>29</v>
      </c>
      <c r="B192" s="2" t="s">
        <v>292</v>
      </c>
      <c r="C192" s="4" t="str">
        <f>VLOOKUP($B192,Reporte!$B$4:$S$42,2,0)</f>
        <v>NORTE</v>
      </c>
      <c r="D192" s="4" t="str">
        <f>VLOOKUP($B192,Reporte!$B$4:$S$42,3,0)</f>
        <v>CD VALLES</v>
      </c>
      <c r="E192" s="4" t="str">
        <f>VLOOKUP(B192,Reporte!$B$4:$E$42,4,0)</f>
        <v>ANALILIA AZUARA ZUÑIGA</v>
      </c>
      <c r="F192" s="2" t="s">
        <v>71</v>
      </c>
      <c r="G192" s="4" t="str">
        <f>VLOOKUP($H192,Datos!$A:$B,2,0)</f>
        <v>PROGRAMA DE FOMENTO A LA AGRICULTURA</v>
      </c>
      <c r="H192" s="4" t="str">
        <f>VLOOKUP($B192,Reporte!$B$4:$S$42,5,0)</f>
        <v>RIEGO TECNIFICADO</v>
      </c>
      <c r="I192" s="21">
        <f>VLOOKUP($B192,Reporte!$B$4:$S$42,7,0)</f>
        <v>608500</v>
      </c>
      <c r="J192" s="3">
        <v>42913</v>
      </c>
      <c r="K192" s="4" t="str">
        <f>VLOOKUP(L192,Datos!$E$2:$F$69,2,0)</f>
        <v>COMPROBACIÓN</v>
      </c>
      <c r="L192" s="32" t="s">
        <v>258</v>
      </c>
      <c r="M192" s="32" t="s">
        <v>423</v>
      </c>
      <c r="N192" s="9">
        <f t="shared" si="2"/>
        <v>1</v>
      </c>
      <c r="O192" s="5" t="s">
        <v>153</v>
      </c>
      <c r="P192" s="2" t="s">
        <v>159</v>
      </c>
      <c r="Q192" s="3">
        <v>43284</v>
      </c>
      <c r="R192" s="44" t="str">
        <f>VLOOKUP($B192,Reporte!$B$4:$T$42,19,0)</f>
        <v>CERES HADA ESTRADA MUÑOZ</v>
      </c>
      <c r="S192" s="46"/>
    </row>
    <row r="193" spans="1:19" ht="90" x14ac:dyDescent="0.25">
      <c r="A193" s="22">
        <f>VLOOKUP(B193,Reporte!$B$4:$U$42,20,0)</f>
        <v>29</v>
      </c>
      <c r="B193" s="2" t="s">
        <v>292</v>
      </c>
      <c r="C193" s="4" t="str">
        <f>VLOOKUP($B193,Reporte!$B$4:$S$42,2,0)</f>
        <v>NORTE</v>
      </c>
      <c r="D193" s="4" t="str">
        <f>VLOOKUP($B193,Reporte!$B$4:$S$42,3,0)</f>
        <v>CD VALLES</v>
      </c>
      <c r="E193" s="4" t="str">
        <f>VLOOKUP(B193,Reporte!$B$4:$E$42,4,0)</f>
        <v>ANALILIA AZUARA ZUÑIGA</v>
      </c>
      <c r="F193" s="2" t="s">
        <v>71</v>
      </c>
      <c r="G193" s="4" t="str">
        <f>VLOOKUP($H193,Datos!$A:$B,2,0)</f>
        <v>PROGRAMA DE FOMENTO A LA AGRICULTURA</v>
      </c>
      <c r="H193" s="4" t="str">
        <f>VLOOKUP($B193,Reporte!$B$4:$S$42,5,0)</f>
        <v>RIEGO TECNIFICADO</v>
      </c>
      <c r="I193" s="21">
        <f>VLOOKUP($B193,Reporte!$B$4:$S$42,7,0)</f>
        <v>608500</v>
      </c>
      <c r="J193" s="3">
        <v>42913</v>
      </c>
      <c r="K193" s="4" t="str">
        <f>VLOOKUP(L193,Datos!$E$2:$F$69,2,0)</f>
        <v>COMPROBACIÓN</v>
      </c>
      <c r="L193" s="32" t="s">
        <v>259</v>
      </c>
      <c r="M193" s="32" t="s">
        <v>417</v>
      </c>
      <c r="N193" s="9">
        <f t="shared" si="2"/>
        <v>1</v>
      </c>
      <c r="O193" s="5" t="s">
        <v>153</v>
      </c>
      <c r="P193" s="2" t="s">
        <v>159</v>
      </c>
      <c r="Q193" s="3">
        <v>43284</v>
      </c>
      <c r="R193" s="44" t="str">
        <f>VLOOKUP($B193,Reporte!$B$4:$T$42,19,0)</f>
        <v>CERES HADA ESTRADA MUÑOZ</v>
      </c>
      <c r="S193" s="47"/>
    </row>
    <row r="194" spans="1:19" ht="90" x14ac:dyDescent="0.25">
      <c r="A194" s="22">
        <f>VLOOKUP(B194,Reporte!$B$4:$U$42,20,0)</f>
        <v>29</v>
      </c>
      <c r="B194" s="2" t="s">
        <v>292</v>
      </c>
      <c r="C194" s="4" t="str">
        <f>VLOOKUP($B194,Reporte!$B$4:$S$42,2,0)</f>
        <v>NORTE</v>
      </c>
      <c r="D194" s="4" t="str">
        <f>VLOOKUP($B194,Reporte!$B$4:$S$42,3,0)</f>
        <v>CD VALLES</v>
      </c>
      <c r="E194" s="4" t="str">
        <f>VLOOKUP(B194,Reporte!$B$4:$E$42,4,0)</f>
        <v>ANALILIA AZUARA ZUÑIGA</v>
      </c>
      <c r="F194" s="2" t="s">
        <v>71</v>
      </c>
      <c r="G194" s="4" t="str">
        <f>VLOOKUP($H194,Datos!$A:$B,2,0)</f>
        <v>PROGRAMA DE FOMENTO A LA AGRICULTURA</v>
      </c>
      <c r="H194" s="4" t="str">
        <f>VLOOKUP($B194,Reporte!$B$4:$S$42,5,0)</f>
        <v>RIEGO TECNIFICADO</v>
      </c>
      <c r="I194" s="21">
        <f>VLOOKUP($B194,Reporte!$B$4:$S$42,7,0)</f>
        <v>608500</v>
      </c>
      <c r="J194" s="3">
        <v>42913</v>
      </c>
      <c r="K194" s="4" t="str">
        <f>VLOOKUP(L194,Datos!$E$2:$F$69,2,0)</f>
        <v>COMPROBACIÓN</v>
      </c>
      <c r="L194" s="32" t="s">
        <v>263</v>
      </c>
      <c r="M194" s="32" t="s">
        <v>424</v>
      </c>
      <c r="N194" s="9">
        <f t="shared" si="2"/>
        <v>1</v>
      </c>
      <c r="O194" s="5" t="s">
        <v>153</v>
      </c>
      <c r="P194" s="2" t="s">
        <v>159</v>
      </c>
      <c r="Q194" s="3">
        <v>43285</v>
      </c>
      <c r="R194" s="44" t="str">
        <f>VLOOKUP($B194,Reporte!$B$4:$T$42,19,0)</f>
        <v>CERES HADA ESTRADA MUÑOZ</v>
      </c>
      <c r="S194" s="46"/>
    </row>
    <row r="195" spans="1:19" ht="101.25" x14ac:dyDescent="0.25">
      <c r="A195" s="22">
        <f>VLOOKUP(B195,Reporte!$B$4:$U$42,20,0)</f>
        <v>30</v>
      </c>
      <c r="B195" s="2" t="s">
        <v>293</v>
      </c>
      <c r="C195" s="4" t="str">
        <f>VLOOKUP($B195,Reporte!$B$4:$S$42,2,0)</f>
        <v>CENTRO OCCIDENTE</v>
      </c>
      <c r="D195" s="4" t="str">
        <f>VLOOKUP($B195,Reporte!$B$4:$S$42,3,0)</f>
        <v>TEPATITLAN</v>
      </c>
      <c r="E195" s="4" t="str">
        <f>VLOOKUP(B195,Reporte!$B$4:$E$42,4,0)</f>
        <v>LEOPOLDO HERNANDEZ MUÑOZ</v>
      </c>
      <c r="F195" s="2" t="s">
        <v>120</v>
      </c>
      <c r="G195" s="4" t="str">
        <f>VLOOKUP($H195,Datos!$A:$B,2,0)</f>
        <v>FONDO PARA LA TRANSICION ENERGETICA</v>
      </c>
      <c r="H195" s="4" t="str">
        <f>VLOOKUP($B195,Reporte!$B$4:$S$42,5,0)</f>
        <v>FONDO PARA TRANSICIÓN ENERGÉTICA Y EL APROVECHAMIENTO SUSTENTABLE DE LA ENERGÍA DEL PROYECTO BIOECONOMÍA 2010</v>
      </c>
      <c r="I195" s="21">
        <f>VLOOKUP($B195,Reporte!$B$4:$S$42,7,0)</f>
        <v>70024.960000000006</v>
      </c>
      <c r="J195" s="3">
        <v>42836</v>
      </c>
      <c r="K195" s="4" t="str">
        <f>VLOOKUP(L195,Datos!$E$2:$F$69,2,0)</f>
        <v>SOLICITUD</v>
      </c>
      <c r="L195" s="32" t="s">
        <v>209</v>
      </c>
      <c r="M195" s="32" t="s">
        <v>391</v>
      </c>
      <c r="N195" s="9">
        <f t="shared" si="2"/>
        <v>1</v>
      </c>
      <c r="O195" s="5" t="s">
        <v>153</v>
      </c>
      <c r="P195" s="2" t="s">
        <v>138</v>
      </c>
      <c r="Q195" s="3">
        <v>43264</v>
      </c>
      <c r="R195" s="44" t="str">
        <f>VLOOKUP($B195,Reporte!$B$4:$T$42,19,0)</f>
        <v>MIGUEL ANGEL DOMINGUEZ TELLEZ</v>
      </c>
      <c r="S195" s="46"/>
    </row>
    <row r="196" spans="1:19" ht="101.25" x14ac:dyDescent="0.25">
      <c r="A196" s="22">
        <f>VLOOKUP(B196,Reporte!$B$4:$U$42,20,0)</f>
        <v>30</v>
      </c>
      <c r="B196" s="2" t="s">
        <v>293</v>
      </c>
      <c r="C196" s="4" t="str">
        <f>VLOOKUP($B196,Reporte!$B$4:$S$42,2,0)</f>
        <v>CENTRO OCCIDENTE</v>
      </c>
      <c r="D196" s="4" t="str">
        <f>VLOOKUP($B196,Reporte!$B$4:$S$42,3,0)</f>
        <v>TEPATITLAN</v>
      </c>
      <c r="E196" s="4" t="str">
        <f>VLOOKUP(B196,Reporte!$B$4:$E$42,4,0)</f>
        <v>LEOPOLDO HERNANDEZ MUÑOZ</v>
      </c>
      <c r="F196" s="2" t="s">
        <v>120</v>
      </c>
      <c r="G196" s="4" t="str">
        <f>VLOOKUP($H196,Datos!$A:$B,2,0)</f>
        <v>FONDO PARA LA TRANSICION ENERGETICA</v>
      </c>
      <c r="H196" s="4" t="str">
        <f>VLOOKUP($B196,Reporte!$B$4:$S$42,5,0)</f>
        <v>FONDO PARA TRANSICIÓN ENERGÉTICA Y EL APROVECHAMIENTO SUSTENTABLE DE LA ENERGÍA DEL PROYECTO BIOECONOMÍA 2010</v>
      </c>
      <c r="I196" s="21">
        <f>VLOOKUP($B196,Reporte!$B$4:$S$42,7,0)</f>
        <v>70024.960000000006</v>
      </c>
      <c r="J196" s="3">
        <v>42836</v>
      </c>
      <c r="K196" s="4" t="str">
        <f>VLOOKUP(L196,Datos!$E$2:$F$69,2,0)</f>
        <v>OTROS</v>
      </c>
      <c r="L196" s="32" t="s">
        <v>184</v>
      </c>
      <c r="M196" s="32" t="s">
        <v>392</v>
      </c>
      <c r="N196" s="9">
        <f t="shared" si="2"/>
        <v>1</v>
      </c>
      <c r="O196" s="5" t="s">
        <v>153</v>
      </c>
      <c r="P196" s="2" t="s">
        <v>138</v>
      </c>
      <c r="Q196" s="3">
        <v>43264</v>
      </c>
      <c r="R196" s="44" t="str">
        <f>VLOOKUP($B196,Reporte!$B$4:$T$42,19,0)</f>
        <v>MIGUEL ANGEL DOMINGUEZ TELLEZ</v>
      </c>
      <c r="S196" s="46"/>
    </row>
    <row r="197" spans="1:19" ht="101.25" x14ac:dyDescent="0.25">
      <c r="A197" s="22">
        <f>VLOOKUP(B197,Reporte!$B$4:$U$42,20,0)</f>
        <v>30</v>
      </c>
      <c r="B197" s="2" t="s">
        <v>293</v>
      </c>
      <c r="C197" s="4" t="str">
        <f>VLOOKUP($B197,Reporte!$B$4:$S$42,2,0)</f>
        <v>CENTRO OCCIDENTE</v>
      </c>
      <c r="D197" s="4" t="str">
        <f>VLOOKUP($B197,Reporte!$B$4:$S$42,3,0)</f>
        <v>TEPATITLAN</v>
      </c>
      <c r="E197" s="4" t="str">
        <f>VLOOKUP(B197,Reporte!$B$4:$E$42,4,0)</f>
        <v>LEOPOLDO HERNANDEZ MUÑOZ</v>
      </c>
      <c r="F197" s="2" t="s">
        <v>120</v>
      </c>
      <c r="G197" s="4" t="str">
        <f>VLOOKUP($H197,Datos!$A:$B,2,0)</f>
        <v>FONDO PARA LA TRANSICION ENERGETICA</v>
      </c>
      <c r="H197" s="4" t="str">
        <f>VLOOKUP($B197,Reporte!$B$4:$S$42,5,0)</f>
        <v>FONDO PARA TRANSICIÓN ENERGÉTICA Y EL APROVECHAMIENTO SUSTENTABLE DE LA ENERGÍA DEL PROYECTO BIOECONOMÍA 2010</v>
      </c>
      <c r="I197" s="21">
        <f>VLOOKUP($B197,Reporte!$B$4:$S$42,7,0)</f>
        <v>70024.960000000006</v>
      </c>
      <c r="J197" s="3">
        <v>42836</v>
      </c>
      <c r="K197" s="4" t="str">
        <f>VLOOKUP(L197,Datos!$E$2:$F$69,2,0)</f>
        <v>AUTORIZACIÓN</v>
      </c>
      <c r="L197" s="32" t="s">
        <v>211</v>
      </c>
      <c r="M197" s="32" t="s">
        <v>436</v>
      </c>
      <c r="N197" s="9">
        <f t="shared" ref="N197:N234" si="3">IF(O197&lt;&gt;"REQUERIMIENTO",1,0)</f>
        <v>1</v>
      </c>
      <c r="O197" s="5" t="s">
        <v>153</v>
      </c>
      <c r="P197" s="2" t="s">
        <v>138</v>
      </c>
      <c r="Q197" s="3">
        <v>43264</v>
      </c>
      <c r="R197" s="44" t="str">
        <f>VLOOKUP($B197,Reporte!$B$4:$T$42,19,0)</f>
        <v>MIGUEL ANGEL DOMINGUEZ TELLEZ</v>
      </c>
      <c r="S197" s="47"/>
    </row>
    <row r="198" spans="1:19" ht="112.5" x14ac:dyDescent="0.25">
      <c r="A198" s="22">
        <f>VLOOKUP(B198,Reporte!$B$4:$U$42,20,0)</f>
        <v>30</v>
      </c>
      <c r="B198" s="2" t="s">
        <v>293</v>
      </c>
      <c r="C198" s="4" t="str">
        <f>VLOOKUP($B198,Reporte!$B$4:$S$42,2,0)</f>
        <v>CENTRO OCCIDENTE</v>
      </c>
      <c r="D198" s="4" t="str">
        <f>VLOOKUP($B198,Reporte!$B$4:$S$42,3,0)</f>
        <v>TEPATITLAN</v>
      </c>
      <c r="E198" s="4" t="str">
        <f>VLOOKUP(B198,Reporte!$B$4:$E$42,4,0)</f>
        <v>LEOPOLDO HERNANDEZ MUÑOZ</v>
      </c>
      <c r="F198" s="2" t="s">
        <v>120</v>
      </c>
      <c r="G198" s="4" t="str">
        <f>VLOOKUP($H198,Datos!$A:$B,2,0)</f>
        <v>FONDO PARA LA TRANSICION ENERGETICA</v>
      </c>
      <c r="H198" s="4" t="str">
        <f>VLOOKUP($B198,Reporte!$B$4:$S$42,5,0)</f>
        <v>FONDO PARA TRANSICIÓN ENERGÉTICA Y EL APROVECHAMIENTO SUSTENTABLE DE LA ENERGÍA DEL PROYECTO BIOECONOMÍA 2010</v>
      </c>
      <c r="I198" s="21">
        <f>VLOOKUP($B198,Reporte!$B$4:$S$42,7,0)</f>
        <v>70024.960000000006</v>
      </c>
      <c r="J198" s="3">
        <v>42836</v>
      </c>
      <c r="K198" s="4" t="str">
        <f>VLOOKUP(L198,Datos!$E$2:$F$69,2,0)</f>
        <v>SOLICITUD</v>
      </c>
      <c r="L198" s="32" t="s">
        <v>384</v>
      </c>
      <c r="M198" s="32" t="s">
        <v>462</v>
      </c>
      <c r="N198" s="9">
        <f t="shared" si="3"/>
        <v>1</v>
      </c>
      <c r="O198" s="5" t="s">
        <v>153</v>
      </c>
      <c r="P198" s="2" t="s">
        <v>159</v>
      </c>
      <c r="Q198" s="3">
        <v>43264</v>
      </c>
      <c r="R198" s="44" t="str">
        <f>VLOOKUP($B198,Reporte!$B$4:$T$42,19,0)</f>
        <v>MIGUEL ANGEL DOMINGUEZ TELLEZ</v>
      </c>
      <c r="S198" s="47"/>
    </row>
    <row r="199" spans="1:19" ht="135" x14ac:dyDescent="0.25">
      <c r="A199" s="22">
        <f>VLOOKUP(B199,Reporte!$B$4:$U$42,20,0)</f>
        <v>30</v>
      </c>
      <c r="B199" s="2" t="s">
        <v>293</v>
      </c>
      <c r="C199" s="4" t="str">
        <f>VLOOKUP($B199,Reporte!$B$4:$S$42,2,0)</f>
        <v>CENTRO OCCIDENTE</v>
      </c>
      <c r="D199" s="4" t="str">
        <f>VLOOKUP($B199,Reporte!$B$4:$S$42,3,0)</f>
        <v>TEPATITLAN</v>
      </c>
      <c r="E199" s="4" t="str">
        <f>VLOOKUP(B199,Reporte!$B$4:$E$42,4,0)</f>
        <v>LEOPOLDO HERNANDEZ MUÑOZ</v>
      </c>
      <c r="F199" s="2" t="s">
        <v>120</v>
      </c>
      <c r="G199" s="4" t="str">
        <f>VLOOKUP($H199,Datos!$A:$B,2,0)</f>
        <v>FONDO PARA LA TRANSICION ENERGETICA</v>
      </c>
      <c r="H199" s="4" t="str">
        <f>VLOOKUP($B199,Reporte!$B$4:$S$42,5,0)</f>
        <v>FONDO PARA TRANSICIÓN ENERGÉTICA Y EL APROVECHAMIENTO SUSTENTABLE DE LA ENERGÍA DEL PROYECTO BIOECONOMÍA 2010</v>
      </c>
      <c r="I199" s="21">
        <f>VLOOKUP($B199,Reporte!$B$4:$S$42,7,0)</f>
        <v>70024.960000000006</v>
      </c>
      <c r="J199" s="3">
        <v>42836</v>
      </c>
      <c r="K199" s="4" t="str">
        <f>VLOOKUP(L199,Datos!$E$2:$F$69,2,0)</f>
        <v>SOLICITUD</v>
      </c>
      <c r="L199" s="32" t="s">
        <v>222</v>
      </c>
      <c r="M199" s="32" t="s">
        <v>462</v>
      </c>
      <c r="N199" s="9">
        <f t="shared" si="3"/>
        <v>1</v>
      </c>
      <c r="O199" s="5" t="s">
        <v>153</v>
      </c>
      <c r="P199" s="2" t="s">
        <v>159</v>
      </c>
      <c r="Q199" s="3">
        <v>43264</v>
      </c>
      <c r="R199" s="44" t="str">
        <f>VLOOKUP($B199,Reporte!$B$4:$T$42,19,0)</f>
        <v>MIGUEL ANGEL DOMINGUEZ TELLEZ</v>
      </c>
      <c r="S199" s="47"/>
    </row>
    <row r="200" spans="1:19" ht="135" x14ac:dyDescent="0.25">
      <c r="A200" s="22">
        <f>VLOOKUP(B200,Reporte!$B$4:$U$42,20,0)</f>
        <v>30</v>
      </c>
      <c r="B200" s="2" t="s">
        <v>293</v>
      </c>
      <c r="C200" s="4" t="str">
        <f>VLOOKUP($B200,Reporte!$B$4:$S$42,2,0)</f>
        <v>CENTRO OCCIDENTE</v>
      </c>
      <c r="D200" s="4" t="str">
        <f>VLOOKUP($B200,Reporte!$B$4:$S$42,3,0)</f>
        <v>TEPATITLAN</v>
      </c>
      <c r="E200" s="4" t="str">
        <f>VLOOKUP(B200,Reporte!$B$4:$E$42,4,0)</f>
        <v>LEOPOLDO HERNANDEZ MUÑOZ</v>
      </c>
      <c r="F200" s="2" t="s">
        <v>120</v>
      </c>
      <c r="G200" s="4" t="str">
        <f>VLOOKUP($H200,Datos!$A:$B,2,0)</f>
        <v>FONDO PARA LA TRANSICION ENERGETICA</v>
      </c>
      <c r="H200" s="4" t="str">
        <f>VLOOKUP($B200,Reporte!$B$4:$S$42,5,0)</f>
        <v>FONDO PARA TRANSICIÓN ENERGÉTICA Y EL APROVECHAMIENTO SUSTENTABLE DE LA ENERGÍA DEL PROYECTO BIOECONOMÍA 2010</v>
      </c>
      <c r="I200" s="21">
        <f>VLOOKUP($B200,Reporte!$B$4:$S$42,7,0)</f>
        <v>70024.960000000006</v>
      </c>
      <c r="J200" s="3">
        <v>42836</v>
      </c>
      <c r="K200" s="4" t="str">
        <f>VLOOKUP(L200,Datos!$E$2:$F$69,2,0)</f>
        <v>SOLICITUD</v>
      </c>
      <c r="L200" s="32" t="s">
        <v>224</v>
      </c>
      <c r="M200" s="32" t="s">
        <v>462</v>
      </c>
      <c r="N200" s="9">
        <f t="shared" si="3"/>
        <v>1</v>
      </c>
      <c r="O200" s="5" t="s">
        <v>153</v>
      </c>
      <c r="P200" s="2" t="s">
        <v>159</v>
      </c>
      <c r="Q200" s="3">
        <v>43264</v>
      </c>
      <c r="R200" s="44" t="str">
        <f>VLOOKUP($B200,Reporte!$B$4:$T$42,19,0)</f>
        <v>MIGUEL ANGEL DOMINGUEZ TELLEZ</v>
      </c>
      <c r="S200" s="46"/>
    </row>
    <row r="201" spans="1:19" ht="101.25" x14ac:dyDescent="0.25">
      <c r="A201" s="22">
        <f>VLOOKUP(B201,Reporte!$B$4:$U$42,20,0)</f>
        <v>31</v>
      </c>
      <c r="B201" s="2" t="s">
        <v>294</v>
      </c>
      <c r="C201" s="4" t="str">
        <f>VLOOKUP($B201,Reporte!$B$4:$S$42,2,0)</f>
        <v>CENTRO OCCIDENTE</v>
      </c>
      <c r="D201" s="4" t="str">
        <f>VLOOKUP($B201,Reporte!$B$4:$S$42,3,0)</f>
        <v>AGUASCALIENTES</v>
      </c>
      <c r="E201" s="4" t="str">
        <f>VLOOKUP(B201,Reporte!$B$4:$E$42,4,0)</f>
        <v>PRODUCTOS LACTEOS LA TRINIDAD SPR DE RL</v>
      </c>
      <c r="F201" s="2" t="s">
        <v>120</v>
      </c>
      <c r="G201" s="4" t="str">
        <f>VLOOKUP($H201,Datos!$A:$B,2,0)</f>
        <v>FONDO PARA LA TRANSICION ENERGETICA</v>
      </c>
      <c r="H201" s="4" t="str">
        <f>VLOOKUP($B201,Reporte!$B$4:$S$42,5,0)</f>
        <v>FONDO PARA TRANSICIÓN ENERGÉTICA Y EL APROVECHAMIENTO SUSTENTABLE DE LA ENERGÍA DEL PROYECTO BIOECONOMÍA 2010</v>
      </c>
      <c r="I201" s="21">
        <f>VLOOKUP($B201,Reporte!$B$4:$S$42,7,0)</f>
        <v>500000</v>
      </c>
      <c r="J201" s="3">
        <v>42858</v>
      </c>
      <c r="K201" s="4" t="str">
        <f>VLOOKUP(L201,Datos!$E$2:$F$69,2,0)</f>
        <v>SOLICITUD</v>
      </c>
      <c r="L201" s="32" t="s">
        <v>201</v>
      </c>
      <c r="M201" s="32" t="s">
        <v>395</v>
      </c>
      <c r="N201" s="9">
        <f t="shared" si="3"/>
        <v>1</v>
      </c>
      <c r="O201" s="5" t="s">
        <v>153</v>
      </c>
      <c r="P201" s="2" t="s">
        <v>159</v>
      </c>
      <c r="Q201" s="3">
        <v>43305</v>
      </c>
      <c r="R201" s="44" t="str">
        <f>VLOOKUP($B201,Reporte!$B$4:$T$42,19,0)</f>
        <v>KAREN ITZAYANA SORIANO HERNANDEZ</v>
      </c>
      <c r="S201" s="46"/>
    </row>
    <row r="202" spans="1:19" ht="112.5" x14ac:dyDescent="0.25">
      <c r="A202" s="22">
        <f>VLOOKUP(B202,Reporte!$B$4:$U$42,20,0)</f>
        <v>31</v>
      </c>
      <c r="B202" s="2" t="s">
        <v>294</v>
      </c>
      <c r="C202" s="4" t="str">
        <f>VLOOKUP($B202,Reporte!$B$4:$S$42,2,0)</f>
        <v>CENTRO OCCIDENTE</v>
      </c>
      <c r="D202" s="4" t="str">
        <f>VLOOKUP($B202,Reporte!$B$4:$S$42,3,0)</f>
        <v>AGUASCALIENTES</v>
      </c>
      <c r="E202" s="4" t="str">
        <f>VLOOKUP(B202,Reporte!$B$4:$E$42,4,0)</f>
        <v>PRODUCTOS LACTEOS LA TRINIDAD SPR DE RL</v>
      </c>
      <c r="F202" s="2" t="s">
        <v>120</v>
      </c>
      <c r="G202" s="4" t="str">
        <f>VLOOKUP($H202,Datos!$A:$B,2,0)</f>
        <v>FONDO PARA LA TRANSICION ENERGETICA</v>
      </c>
      <c r="H202" s="4" t="str">
        <f>VLOOKUP($B202,Reporte!$B$4:$S$42,5,0)</f>
        <v>FONDO PARA TRANSICIÓN ENERGÉTICA Y EL APROVECHAMIENTO SUSTENTABLE DE LA ENERGÍA DEL PROYECTO BIOECONOMÍA 2010</v>
      </c>
      <c r="I202" s="21">
        <f>VLOOKUP($B202,Reporte!$B$4:$S$42,7,0)</f>
        <v>500000</v>
      </c>
      <c r="J202" s="3">
        <v>42858</v>
      </c>
      <c r="K202" s="4" t="str">
        <f>VLOOKUP(L202,Datos!$E$2:$F$69,2,0)</f>
        <v>SOLICITUD</v>
      </c>
      <c r="L202" s="32" t="s">
        <v>228</v>
      </c>
      <c r="M202" s="32" t="s">
        <v>386</v>
      </c>
      <c r="N202" s="9">
        <f t="shared" si="3"/>
        <v>1</v>
      </c>
      <c r="O202" s="5" t="s">
        <v>153</v>
      </c>
      <c r="P202" s="2" t="s">
        <v>159</v>
      </c>
      <c r="Q202" s="3">
        <v>43305</v>
      </c>
      <c r="R202" s="44" t="str">
        <f>VLOOKUP($B202,Reporte!$B$4:$T$42,19,0)</f>
        <v>KAREN ITZAYANA SORIANO HERNANDEZ</v>
      </c>
      <c r="S202" s="47"/>
    </row>
    <row r="203" spans="1:19" ht="101.25" x14ac:dyDescent="0.25">
      <c r="A203" s="22">
        <f>VLOOKUP(B203,Reporte!$B$4:$U$42,20,0)</f>
        <v>31</v>
      </c>
      <c r="B203" s="2" t="s">
        <v>294</v>
      </c>
      <c r="C203" s="4" t="str">
        <f>VLOOKUP($B203,Reporte!$B$4:$S$42,2,0)</f>
        <v>CENTRO OCCIDENTE</v>
      </c>
      <c r="D203" s="4" t="str">
        <f>VLOOKUP($B203,Reporte!$B$4:$S$42,3,0)</f>
        <v>AGUASCALIENTES</v>
      </c>
      <c r="E203" s="4" t="str">
        <f>VLOOKUP(B203,Reporte!$B$4:$E$42,4,0)</f>
        <v>PRODUCTOS LACTEOS LA TRINIDAD SPR DE RL</v>
      </c>
      <c r="F203" s="2" t="s">
        <v>120</v>
      </c>
      <c r="G203" s="4" t="str">
        <f>VLOOKUP($H203,Datos!$A:$B,2,0)</f>
        <v>FONDO PARA LA TRANSICION ENERGETICA</v>
      </c>
      <c r="H203" s="4" t="str">
        <f>VLOOKUP($B203,Reporte!$B$4:$S$42,5,0)</f>
        <v>FONDO PARA TRANSICIÓN ENERGÉTICA Y EL APROVECHAMIENTO SUSTENTABLE DE LA ENERGÍA DEL PROYECTO BIOECONOMÍA 2010</v>
      </c>
      <c r="I203" s="21">
        <f>VLOOKUP($B203,Reporte!$B$4:$S$42,7,0)</f>
        <v>500000</v>
      </c>
      <c r="J203" s="3">
        <v>42858</v>
      </c>
      <c r="K203" s="4" t="str">
        <f>VLOOKUP(L203,Datos!$E$2:$F$69,2,0)</f>
        <v>OTROS</v>
      </c>
      <c r="L203" s="32" t="s">
        <v>184</v>
      </c>
      <c r="M203" s="32" t="s">
        <v>396</v>
      </c>
      <c r="N203" s="9">
        <f t="shared" si="3"/>
        <v>1</v>
      </c>
      <c r="O203" s="5" t="s">
        <v>153</v>
      </c>
      <c r="P203" s="2" t="s">
        <v>138</v>
      </c>
      <c r="Q203" s="3">
        <v>43305</v>
      </c>
      <c r="R203" s="44" t="str">
        <f>VLOOKUP($B203,Reporte!$B$4:$T$42,19,0)</f>
        <v>KAREN ITZAYANA SORIANO HERNANDEZ</v>
      </c>
      <c r="S203" s="46"/>
    </row>
    <row r="204" spans="1:19" ht="101.25" x14ac:dyDescent="0.25">
      <c r="A204" s="22">
        <f>VLOOKUP(B204,Reporte!$B$4:$U$42,20,0)</f>
        <v>31</v>
      </c>
      <c r="B204" s="2" t="s">
        <v>294</v>
      </c>
      <c r="C204" s="4" t="str">
        <f>VLOOKUP($B204,Reporte!$B$4:$S$42,2,0)</f>
        <v>CENTRO OCCIDENTE</v>
      </c>
      <c r="D204" s="4" t="str">
        <f>VLOOKUP($B204,Reporte!$B$4:$S$42,3,0)</f>
        <v>AGUASCALIENTES</v>
      </c>
      <c r="E204" s="4" t="str">
        <f>VLOOKUP(B204,Reporte!$B$4:$E$42,4,0)</f>
        <v>PRODUCTOS LACTEOS LA TRINIDAD SPR DE RL</v>
      </c>
      <c r="F204" s="2" t="s">
        <v>120</v>
      </c>
      <c r="G204" s="4" t="str">
        <f>VLOOKUP($H204,Datos!$A:$B,2,0)</f>
        <v>FONDO PARA LA TRANSICION ENERGETICA</v>
      </c>
      <c r="H204" s="4" t="str">
        <f>VLOOKUP($B204,Reporte!$B$4:$S$42,5,0)</f>
        <v>FONDO PARA TRANSICIÓN ENERGÉTICA Y EL APROVECHAMIENTO SUSTENTABLE DE LA ENERGÍA DEL PROYECTO BIOECONOMÍA 2010</v>
      </c>
      <c r="I204" s="21">
        <f>VLOOKUP($B204,Reporte!$B$4:$S$42,7,0)</f>
        <v>500000</v>
      </c>
      <c r="J204" s="3">
        <v>42858</v>
      </c>
      <c r="K204" s="4" t="str">
        <f>VLOOKUP(L204,Datos!$E$2:$F$69,2,0)</f>
        <v>SOLICITUD</v>
      </c>
      <c r="L204" s="32" t="s">
        <v>209</v>
      </c>
      <c r="M204" s="32" t="s">
        <v>391</v>
      </c>
      <c r="N204" s="9">
        <f t="shared" si="3"/>
        <v>1</v>
      </c>
      <c r="O204" s="5" t="s">
        <v>153</v>
      </c>
      <c r="P204" s="2" t="s">
        <v>138</v>
      </c>
      <c r="Q204" s="3">
        <v>43305</v>
      </c>
      <c r="R204" s="44" t="str">
        <f>VLOOKUP($B204,Reporte!$B$4:$T$42,19,0)</f>
        <v>KAREN ITZAYANA SORIANO HERNANDEZ</v>
      </c>
      <c r="S204" s="46"/>
    </row>
    <row r="205" spans="1:19" ht="146.25" x14ac:dyDescent="0.25">
      <c r="A205" s="22">
        <f>VLOOKUP(B205,Reporte!$B$4:$U$42,20,0)</f>
        <v>31</v>
      </c>
      <c r="B205" s="2" t="s">
        <v>294</v>
      </c>
      <c r="C205" s="4" t="str">
        <f>VLOOKUP($B205,Reporte!$B$4:$S$42,2,0)</f>
        <v>CENTRO OCCIDENTE</v>
      </c>
      <c r="D205" s="4" t="str">
        <f>VLOOKUP($B205,Reporte!$B$4:$S$42,3,0)</f>
        <v>AGUASCALIENTES</v>
      </c>
      <c r="E205" s="4" t="str">
        <f>VLOOKUP(B205,Reporte!$B$4:$E$42,4,0)</f>
        <v>PRODUCTOS LACTEOS LA TRINIDAD SPR DE RL</v>
      </c>
      <c r="F205" s="2" t="s">
        <v>120</v>
      </c>
      <c r="G205" s="4" t="str">
        <f>VLOOKUP($H205,Datos!$A:$B,2,0)</f>
        <v>FONDO PARA LA TRANSICION ENERGETICA</v>
      </c>
      <c r="H205" s="4" t="str">
        <f>VLOOKUP($B205,Reporte!$B$4:$S$42,5,0)</f>
        <v>FONDO PARA TRANSICIÓN ENERGÉTICA Y EL APROVECHAMIENTO SUSTENTABLE DE LA ENERGÍA DEL PROYECTO BIOECONOMÍA 2010</v>
      </c>
      <c r="I205" s="21">
        <f>VLOOKUP($B205,Reporte!$B$4:$S$42,7,0)</f>
        <v>500000</v>
      </c>
      <c r="J205" s="3">
        <v>42858</v>
      </c>
      <c r="K205" s="4" t="str">
        <f>VLOOKUP(L205,Datos!$E$2:$F$69,2,0)</f>
        <v>AUTORIZACIÓN</v>
      </c>
      <c r="L205" s="32" t="s">
        <v>253</v>
      </c>
      <c r="M205" s="32" t="s">
        <v>474</v>
      </c>
      <c r="N205" s="9">
        <f t="shared" si="3"/>
        <v>1</v>
      </c>
      <c r="O205" s="5" t="s">
        <v>153</v>
      </c>
      <c r="P205" s="2" t="s">
        <v>138</v>
      </c>
      <c r="Q205" s="3">
        <v>43305</v>
      </c>
      <c r="R205" s="44" t="str">
        <f>VLOOKUP($B205,Reporte!$B$4:$T$42,19,0)</f>
        <v>KAREN ITZAYANA SORIANO HERNANDEZ</v>
      </c>
      <c r="S205" s="47"/>
    </row>
    <row r="206" spans="1:19" ht="101.25" x14ac:dyDescent="0.25">
      <c r="A206" s="22">
        <f>VLOOKUP(B206,Reporte!$B$4:$U$42,20,0)</f>
        <v>31</v>
      </c>
      <c r="B206" s="2" t="s">
        <v>294</v>
      </c>
      <c r="C206" s="4" t="str">
        <f>VLOOKUP($B206,Reporte!$B$4:$S$42,2,0)</f>
        <v>CENTRO OCCIDENTE</v>
      </c>
      <c r="D206" s="4" t="str">
        <f>VLOOKUP($B206,Reporte!$B$4:$S$42,3,0)</f>
        <v>AGUASCALIENTES</v>
      </c>
      <c r="E206" s="4" t="str">
        <f>VLOOKUP(B206,Reporte!$B$4:$E$42,4,0)</f>
        <v>PRODUCTOS LACTEOS LA TRINIDAD SPR DE RL</v>
      </c>
      <c r="F206" s="2" t="s">
        <v>120</v>
      </c>
      <c r="G206" s="4" t="str">
        <f>VLOOKUP($H206,Datos!$A:$B,2,0)</f>
        <v>FONDO PARA LA TRANSICION ENERGETICA</v>
      </c>
      <c r="H206" s="4" t="str">
        <f>VLOOKUP($B206,Reporte!$B$4:$S$42,5,0)</f>
        <v>FONDO PARA TRANSICIÓN ENERGÉTICA Y EL APROVECHAMIENTO SUSTENTABLE DE LA ENERGÍA DEL PROYECTO BIOECONOMÍA 2010</v>
      </c>
      <c r="I206" s="21">
        <f>VLOOKUP($B206,Reporte!$B$4:$S$42,7,0)</f>
        <v>500000</v>
      </c>
      <c r="J206" s="3">
        <v>42858</v>
      </c>
      <c r="K206" s="4" t="str">
        <f>VLOOKUP(L206,Datos!$E$2:$F$69,2,0)</f>
        <v>AUTORIZACIÓN</v>
      </c>
      <c r="L206" s="32" t="s">
        <v>249</v>
      </c>
      <c r="M206" s="32" t="s">
        <v>397</v>
      </c>
      <c r="N206" s="9">
        <f t="shared" si="3"/>
        <v>1</v>
      </c>
      <c r="O206" s="5" t="s">
        <v>153</v>
      </c>
      <c r="P206" s="2" t="s">
        <v>159</v>
      </c>
      <c r="Q206" s="3">
        <v>43305</v>
      </c>
      <c r="R206" s="44" t="str">
        <f>VLOOKUP($B206,Reporte!$B$4:$T$42,19,0)</f>
        <v>KAREN ITZAYANA SORIANO HERNANDEZ</v>
      </c>
      <c r="S206" s="46"/>
    </row>
    <row r="207" spans="1:19" ht="101.25" x14ac:dyDescent="0.25">
      <c r="A207" s="22">
        <f>VLOOKUP(B207,Reporte!$B$4:$U$42,20,0)</f>
        <v>31</v>
      </c>
      <c r="B207" s="2" t="s">
        <v>294</v>
      </c>
      <c r="C207" s="4" t="str">
        <f>VLOOKUP($B207,Reporte!$B$4:$S$42,2,0)</f>
        <v>CENTRO OCCIDENTE</v>
      </c>
      <c r="D207" s="4" t="str">
        <f>VLOOKUP($B207,Reporte!$B$4:$S$42,3,0)</f>
        <v>AGUASCALIENTES</v>
      </c>
      <c r="E207" s="4" t="str">
        <f>VLOOKUP(B207,Reporte!$B$4:$E$42,4,0)</f>
        <v>PRODUCTOS LACTEOS LA TRINIDAD SPR DE RL</v>
      </c>
      <c r="F207" s="2" t="s">
        <v>120</v>
      </c>
      <c r="G207" s="4" t="str">
        <f>VLOOKUP($H207,Datos!$A:$B,2,0)</f>
        <v>FONDO PARA LA TRANSICION ENERGETICA</v>
      </c>
      <c r="H207" s="4" t="str">
        <f>VLOOKUP($B207,Reporte!$B$4:$S$42,5,0)</f>
        <v>FONDO PARA TRANSICIÓN ENERGÉTICA Y EL APROVECHAMIENTO SUSTENTABLE DE LA ENERGÍA DEL PROYECTO BIOECONOMÍA 2010</v>
      </c>
      <c r="I207" s="21">
        <f>VLOOKUP($B207,Reporte!$B$4:$S$42,7,0)</f>
        <v>500000</v>
      </c>
      <c r="J207" s="3">
        <v>42858</v>
      </c>
      <c r="K207" s="4" t="str">
        <f>VLOOKUP(L207,Datos!$E$2:$F$69,2,0)</f>
        <v>COMPROBACIÓN</v>
      </c>
      <c r="L207" s="32" t="s">
        <v>259</v>
      </c>
      <c r="M207" s="32" t="s">
        <v>480</v>
      </c>
      <c r="N207" s="9">
        <f t="shared" si="3"/>
        <v>1</v>
      </c>
      <c r="O207" s="5" t="s">
        <v>153</v>
      </c>
      <c r="P207" s="2" t="s">
        <v>159</v>
      </c>
      <c r="Q207" s="3">
        <v>43305</v>
      </c>
      <c r="R207" s="44" t="str">
        <f>VLOOKUP($B207,Reporte!$B$4:$T$42,19,0)</f>
        <v>KAREN ITZAYANA SORIANO HERNANDEZ</v>
      </c>
      <c r="S207" s="47"/>
    </row>
    <row r="208" spans="1:19" ht="112.5" x14ac:dyDescent="0.25">
      <c r="A208" s="22">
        <f>VLOOKUP(B208,Reporte!$B$4:$U$42,20,0)</f>
        <v>31</v>
      </c>
      <c r="B208" s="2" t="s">
        <v>294</v>
      </c>
      <c r="C208" s="4" t="str">
        <f>VLOOKUP($B208,Reporte!$B$4:$S$42,2,0)</f>
        <v>CENTRO OCCIDENTE</v>
      </c>
      <c r="D208" s="4" t="str">
        <f>VLOOKUP($B208,Reporte!$B$4:$S$42,3,0)</f>
        <v>AGUASCALIENTES</v>
      </c>
      <c r="E208" s="4" t="str">
        <f>VLOOKUP(B208,Reporte!$B$4:$E$42,4,0)</f>
        <v>PRODUCTOS LACTEOS LA TRINIDAD SPR DE RL</v>
      </c>
      <c r="F208" s="2" t="s">
        <v>120</v>
      </c>
      <c r="G208" s="4" t="str">
        <f>VLOOKUP($H208,Datos!$A:$B,2,0)</f>
        <v>FONDO PARA LA TRANSICION ENERGETICA</v>
      </c>
      <c r="H208" s="4" t="str">
        <f>VLOOKUP($B208,Reporte!$B$4:$S$42,5,0)</f>
        <v>FONDO PARA TRANSICIÓN ENERGÉTICA Y EL APROVECHAMIENTO SUSTENTABLE DE LA ENERGÍA DEL PROYECTO BIOECONOMÍA 2010</v>
      </c>
      <c r="I208" s="21">
        <f>VLOOKUP($B208,Reporte!$B$4:$S$42,7,0)</f>
        <v>500000</v>
      </c>
      <c r="J208" s="3">
        <v>42858</v>
      </c>
      <c r="K208" s="4" t="str">
        <f>VLOOKUP(L208,Datos!$E$2:$F$69,2,0)</f>
        <v>COMPROBACIÓN</v>
      </c>
      <c r="L208" s="32" t="s">
        <v>258</v>
      </c>
      <c r="M208" s="32" t="s">
        <v>398</v>
      </c>
      <c r="N208" s="9">
        <f t="shared" si="3"/>
        <v>1</v>
      </c>
      <c r="O208" s="5" t="s">
        <v>153</v>
      </c>
      <c r="P208" s="2" t="s">
        <v>138</v>
      </c>
      <c r="Q208" s="3">
        <v>43305</v>
      </c>
      <c r="R208" s="44" t="str">
        <f>VLOOKUP($B208,Reporte!$B$4:$T$42,19,0)</f>
        <v>KAREN ITZAYANA SORIANO HERNANDEZ</v>
      </c>
      <c r="S208" s="47"/>
    </row>
    <row r="209" spans="1:19" ht="101.25" x14ac:dyDescent="0.25">
      <c r="A209" s="22">
        <f>VLOOKUP(B209,Reporte!$B$4:$U$42,20,0)</f>
        <v>31</v>
      </c>
      <c r="B209" s="2" t="s">
        <v>294</v>
      </c>
      <c r="C209" s="4" t="str">
        <f>VLOOKUP($B209,Reporte!$B$4:$S$42,2,0)</f>
        <v>CENTRO OCCIDENTE</v>
      </c>
      <c r="D209" s="4" t="str">
        <f>VLOOKUP($B209,Reporte!$B$4:$S$42,3,0)</f>
        <v>AGUASCALIENTES</v>
      </c>
      <c r="E209" s="4" t="str">
        <f>VLOOKUP(B209,Reporte!$B$4:$E$42,4,0)</f>
        <v>PRODUCTOS LACTEOS LA TRINIDAD SPR DE RL</v>
      </c>
      <c r="F209" s="2" t="s">
        <v>120</v>
      </c>
      <c r="G209" s="4" t="str">
        <f>VLOOKUP($H209,Datos!$A:$B,2,0)</f>
        <v>FONDO PARA LA TRANSICION ENERGETICA</v>
      </c>
      <c r="H209" s="4" t="str">
        <f>VLOOKUP($B209,Reporte!$B$4:$S$42,5,0)</f>
        <v>FONDO PARA TRANSICIÓN ENERGÉTICA Y EL APROVECHAMIENTO SUSTENTABLE DE LA ENERGÍA DEL PROYECTO BIOECONOMÍA 2010</v>
      </c>
      <c r="I209" s="21">
        <f>VLOOKUP($B209,Reporte!$B$4:$S$42,7,0)</f>
        <v>500000</v>
      </c>
      <c r="J209" s="3">
        <v>42858</v>
      </c>
      <c r="K209" s="4" t="str">
        <f>VLOOKUP(L209,Datos!$E$2:$F$69,2,0)</f>
        <v>COMPROBACIÓN</v>
      </c>
      <c r="L209" s="32" t="s">
        <v>265</v>
      </c>
      <c r="M209" s="32" t="s">
        <v>475</v>
      </c>
      <c r="N209" s="9">
        <f t="shared" si="3"/>
        <v>1</v>
      </c>
      <c r="O209" s="5" t="s">
        <v>153</v>
      </c>
      <c r="P209" s="2" t="s">
        <v>138</v>
      </c>
      <c r="Q209" s="3">
        <v>43305</v>
      </c>
      <c r="R209" s="44" t="str">
        <f>VLOOKUP($B209,Reporte!$B$4:$T$42,19,0)</f>
        <v>KAREN ITZAYANA SORIANO HERNANDEZ</v>
      </c>
      <c r="S209" s="47"/>
    </row>
    <row r="210" spans="1:19" ht="101.25" x14ac:dyDescent="0.25">
      <c r="A210" s="22">
        <f>VLOOKUP(B210,Reporte!$B$4:$U$42,20,0)</f>
        <v>31</v>
      </c>
      <c r="B210" s="2" t="s">
        <v>294</v>
      </c>
      <c r="C210" s="4" t="str">
        <f>VLOOKUP($B210,Reporte!$B$4:$S$42,2,0)</f>
        <v>CENTRO OCCIDENTE</v>
      </c>
      <c r="D210" s="4" t="str">
        <f>VLOOKUP($B210,Reporte!$B$4:$S$42,3,0)</f>
        <v>AGUASCALIENTES</v>
      </c>
      <c r="E210" s="4" t="str">
        <f>VLOOKUP(B210,Reporte!$B$4:$E$42,4,0)</f>
        <v>PRODUCTOS LACTEOS LA TRINIDAD SPR DE RL</v>
      </c>
      <c r="F210" s="2" t="s">
        <v>120</v>
      </c>
      <c r="G210" s="4" t="str">
        <f>VLOOKUP($H210,Datos!$A:$B,2,0)</f>
        <v>FONDO PARA LA TRANSICION ENERGETICA</v>
      </c>
      <c r="H210" s="4" t="str">
        <f>VLOOKUP($B210,Reporte!$B$4:$S$42,5,0)</f>
        <v>FONDO PARA TRANSICIÓN ENERGÉTICA Y EL APROVECHAMIENTO SUSTENTABLE DE LA ENERGÍA DEL PROYECTO BIOECONOMÍA 2010</v>
      </c>
      <c r="I210" s="21">
        <f>VLOOKUP($B210,Reporte!$B$4:$S$42,7,0)</f>
        <v>500000</v>
      </c>
      <c r="J210" s="3">
        <v>42858</v>
      </c>
      <c r="K210" s="4" t="str">
        <f>VLOOKUP(L210,Datos!$E$2:$F$69,2,0)</f>
        <v>COMPROBACIÓN</v>
      </c>
      <c r="L210" s="32" t="s">
        <v>263</v>
      </c>
      <c r="M210" s="32" t="s">
        <v>475</v>
      </c>
      <c r="N210" s="9">
        <f t="shared" si="3"/>
        <v>1</v>
      </c>
      <c r="O210" s="5" t="s">
        <v>153</v>
      </c>
      <c r="P210" s="2" t="s">
        <v>159</v>
      </c>
      <c r="Q210" s="3">
        <v>43305</v>
      </c>
      <c r="R210" s="44" t="str">
        <f>VLOOKUP($B210,Reporte!$B$4:$T$42,19,0)</f>
        <v>KAREN ITZAYANA SORIANO HERNANDEZ</v>
      </c>
      <c r="S210" s="47"/>
    </row>
    <row r="211" spans="1:19" ht="123.75" x14ac:dyDescent="0.25">
      <c r="A211" s="22">
        <f>VLOOKUP(B211,Reporte!$B$4:$U$42,20,0)</f>
        <v>31</v>
      </c>
      <c r="B211" s="2" t="s">
        <v>294</v>
      </c>
      <c r="C211" s="4" t="str">
        <f>VLOOKUP($B211,Reporte!$B$4:$S$42,2,0)</f>
        <v>CENTRO OCCIDENTE</v>
      </c>
      <c r="D211" s="4" t="str">
        <f>VLOOKUP($B211,Reporte!$B$4:$S$42,3,0)</f>
        <v>AGUASCALIENTES</v>
      </c>
      <c r="E211" s="4" t="str">
        <f>VLOOKUP(B211,Reporte!$B$4:$E$42,4,0)</f>
        <v>PRODUCTOS LACTEOS LA TRINIDAD SPR DE RL</v>
      </c>
      <c r="F211" s="2" t="s">
        <v>120</v>
      </c>
      <c r="G211" s="4" t="str">
        <f>VLOOKUP($H211,Datos!$A:$B,2,0)</f>
        <v>FONDO PARA LA TRANSICION ENERGETICA</v>
      </c>
      <c r="H211" s="4" t="str">
        <f>VLOOKUP($B211,Reporte!$B$4:$S$42,5,0)</f>
        <v>FONDO PARA TRANSICIÓN ENERGÉTICA Y EL APROVECHAMIENTO SUSTENTABLE DE LA ENERGÍA DEL PROYECTO BIOECONOMÍA 2010</v>
      </c>
      <c r="I211" s="21">
        <f>VLOOKUP($B211,Reporte!$B$4:$S$42,7,0)</f>
        <v>500000</v>
      </c>
      <c r="J211" s="3">
        <v>42858</v>
      </c>
      <c r="K211" s="4" t="str">
        <f>VLOOKUP(L211,Datos!$E$2:$F$69,2,0)</f>
        <v>COMPROBACIÓN</v>
      </c>
      <c r="L211" s="32" t="s">
        <v>348</v>
      </c>
      <c r="M211" s="32" t="s">
        <v>475</v>
      </c>
      <c r="N211" s="9">
        <f t="shared" si="3"/>
        <v>1</v>
      </c>
      <c r="O211" s="5" t="s">
        <v>153</v>
      </c>
      <c r="P211" s="2" t="s">
        <v>138</v>
      </c>
      <c r="Q211" s="3">
        <v>43305</v>
      </c>
      <c r="R211" s="44" t="str">
        <f>VLOOKUP($B211,Reporte!$B$4:$T$42,19,0)</f>
        <v>KAREN ITZAYANA SORIANO HERNANDEZ</v>
      </c>
      <c r="S211" s="47"/>
    </row>
    <row r="212" spans="1:19" ht="101.25" x14ac:dyDescent="0.25">
      <c r="A212" s="22">
        <f>VLOOKUP(B212,Reporte!$B$4:$U$42,20,0)</f>
        <v>31</v>
      </c>
      <c r="B212" s="2" t="s">
        <v>294</v>
      </c>
      <c r="C212" s="4" t="str">
        <f>VLOOKUP($B212,Reporte!$B$4:$S$42,2,0)</f>
        <v>CENTRO OCCIDENTE</v>
      </c>
      <c r="D212" s="4" t="str">
        <f>VLOOKUP($B212,Reporte!$B$4:$S$42,3,0)</f>
        <v>AGUASCALIENTES</v>
      </c>
      <c r="E212" s="4" t="str">
        <f>VLOOKUP(B212,Reporte!$B$4:$E$42,4,0)</f>
        <v>PRODUCTOS LACTEOS LA TRINIDAD SPR DE RL</v>
      </c>
      <c r="F212" s="2" t="s">
        <v>120</v>
      </c>
      <c r="G212" s="4" t="str">
        <f>VLOOKUP($H212,Datos!$A:$B,2,0)</f>
        <v>FONDO PARA LA TRANSICION ENERGETICA</v>
      </c>
      <c r="H212" s="4" t="str">
        <f>VLOOKUP($B212,Reporte!$B$4:$S$42,5,0)</f>
        <v>FONDO PARA TRANSICIÓN ENERGÉTICA Y EL APROVECHAMIENTO SUSTENTABLE DE LA ENERGÍA DEL PROYECTO BIOECONOMÍA 2010</v>
      </c>
      <c r="I212" s="21">
        <f>VLOOKUP($B212,Reporte!$B$4:$S$42,7,0)</f>
        <v>500000</v>
      </c>
      <c r="J212" s="3">
        <v>42858</v>
      </c>
      <c r="K212" s="4" t="str">
        <f>VLOOKUP(L212,Datos!$E$2:$F$69,2,0)</f>
        <v>COMPROBACIÓN</v>
      </c>
      <c r="L212" s="32" t="s">
        <v>266</v>
      </c>
      <c r="M212" s="32" t="s">
        <v>399</v>
      </c>
      <c r="N212" s="9">
        <f t="shared" si="3"/>
        <v>1</v>
      </c>
      <c r="O212" s="5" t="s">
        <v>153</v>
      </c>
      <c r="P212" s="2" t="s">
        <v>159</v>
      </c>
      <c r="Q212" s="3">
        <v>43305</v>
      </c>
      <c r="R212" s="44" t="str">
        <f>VLOOKUP($B212,Reporte!$B$4:$T$42,19,0)</f>
        <v>KAREN ITZAYANA SORIANO HERNANDEZ</v>
      </c>
      <c r="S212" s="47"/>
    </row>
    <row r="213" spans="1:19" ht="78.75" x14ac:dyDescent="0.25">
      <c r="A213" s="22">
        <f>VLOOKUP(B213,Reporte!$B$4:$U$42,20,0)</f>
        <v>32</v>
      </c>
      <c r="B213" s="2" t="s">
        <v>295</v>
      </c>
      <c r="C213" s="4" t="str">
        <f>VLOOKUP($B213,Reporte!$B$4:$S$42,2,0)</f>
        <v>NOROESTE</v>
      </c>
      <c r="D213" s="4" t="str">
        <f>VLOOKUP($B213,Reporte!$B$4:$S$42,3,0)</f>
        <v>LOS MOCHIS</v>
      </c>
      <c r="E213" s="4" t="str">
        <f>VLOOKUP(B213,Reporte!$B$4:$E$42,4,0)</f>
        <v>ADOLFO CARDENAS CASTRO</v>
      </c>
      <c r="F213" s="2" t="s">
        <v>126</v>
      </c>
      <c r="G213" s="4" t="str">
        <f>VLOOKUP($H213,Datos!$A:$B,2,0)</f>
        <v>PROGRAMA DE FOMENTO A LA AGRICULTURA</v>
      </c>
      <c r="H213" s="4" t="str">
        <f>VLOOKUP($B213,Reporte!$B$4:$S$42,5,0)</f>
        <v>INVESTIGACIÓN, INNOVACIÓN Y DESARROLLO TECNOLÓGICO AGRÍCOLA</v>
      </c>
      <c r="I213" s="21">
        <f>VLOOKUP($B213,Reporte!$B$4:$S$42,7,0)</f>
        <v>200000</v>
      </c>
      <c r="J213" s="3">
        <v>42963</v>
      </c>
      <c r="K213" s="4" t="str">
        <f>VLOOKUP(L213,Datos!$E$2:$F$69,2,0)</f>
        <v>COMPROBACIÓN</v>
      </c>
      <c r="L213" s="32" t="s">
        <v>259</v>
      </c>
      <c r="M213" s="32" t="s">
        <v>400</v>
      </c>
      <c r="N213" s="9">
        <f t="shared" si="3"/>
        <v>1</v>
      </c>
      <c r="O213" s="5" t="s">
        <v>153</v>
      </c>
      <c r="P213" s="2" t="s">
        <v>159</v>
      </c>
      <c r="Q213" s="3">
        <v>43304</v>
      </c>
      <c r="R213" s="44" t="str">
        <f>VLOOKUP($B213,Reporte!$B$4:$T$42,19,0)</f>
        <v>RUBEN GOMEZ HERNANDEZ</v>
      </c>
      <c r="S213" s="47"/>
    </row>
    <row r="214" spans="1:19" ht="101.25" x14ac:dyDescent="0.25">
      <c r="A214" s="22">
        <f>VLOOKUP(B214,Reporte!$B$4:$U$42,20,0)</f>
        <v>33</v>
      </c>
      <c r="B214" s="2" t="s">
        <v>296</v>
      </c>
      <c r="C214" s="4" t="str">
        <f>VLOOKUP($B214,Reporte!$B$4:$S$42,2,0)</f>
        <v>NOROESTE</v>
      </c>
      <c r="D214" s="4" t="str">
        <f>VLOOKUP($B214,Reporte!$B$4:$S$42,3,0)</f>
        <v>LOS MOCHIS</v>
      </c>
      <c r="E214" s="4" t="str">
        <f>VLOOKUP(B214,Reporte!$B$4:$E$42,4,0)</f>
        <v>RAUL ESCALANTE VILLEGAS</v>
      </c>
      <c r="F214" s="2" t="s">
        <v>126</v>
      </c>
      <c r="G214" s="4" t="str">
        <f>VLOOKUP($H214,Datos!$A:$B,2,0)</f>
        <v>PROGRAMA DE FOMENTO A LA AGRICULTURA</v>
      </c>
      <c r="H214" s="4" t="str">
        <f>VLOOKUP($B214,Reporte!$B$4:$S$42,5,0)</f>
        <v>INVESTIGACIÓN, INNOVACIÓN Y DESARROLLO TECNOLÓGICO AGRÍCOLA</v>
      </c>
      <c r="I214" s="21">
        <f>VLOOKUP($B214,Reporte!$B$4:$S$42,7,0)</f>
        <v>200000</v>
      </c>
      <c r="J214" s="3">
        <v>42963</v>
      </c>
      <c r="K214" s="4" t="str">
        <f>VLOOKUP(L214,Datos!$E$2:$F$69,2,0)</f>
        <v>SOLICITUD</v>
      </c>
      <c r="L214" s="32" t="s">
        <v>231</v>
      </c>
      <c r="M214" s="32" t="s">
        <v>346</v>
      </c>
      <c r="N214" s="9">
        <f t="shared" si="3"/>
        <v>1</v>
      </c>
      <c r="O214" s="5" t="s">
        <v>153</v>
      </c>
      <c r="P214" s="2" t="s">
        <v>159</v>
      </c>
      <c r="Q214" s="3">
        <v>43255</v>
      </c>
      <c r="R214" s="44" t="str">
        <f>VLOOKUP($B214,Reporte!$B$4:$T$42,19,0)</f>
        <v>RIGOBERTO IDUVIEL TORIZ ARELLANO</v>
      </c>
      <c r="S214" s="47"/>
    </row>
    <row r="215" spans="1:19" ht="78.75" x14ac:dyDescent="0.25">
      <c r="A215" s="22">
        <f>VLOOKUP(B215,Reporte!$B$4:$U$42,20,0)</f>
        <v>33</v>
      </c>
      <c r="B215" s="2" t="s">
        <v>296</v>
      </c>
      <c r="C215" s="4" t="str">
        <f>VLOOKUP($B215,Reporte!$B$4:$S$42,2,0)</f>
        <v>NOROESTE</v>
      </c>
      <c r="D215" s="4" t="str">
        <f>VLOOKUP($B215,Reporte!$B$4:$S$42,3,0)</f>
        <v>LOS MOCHIS</v>
      </c>
      <c r="E215" s="4" t="str">
        <f>VLOOKUP(B215,Reporte!$B$4:$E$42,4,0)</f>
        <v>RAUL ESCALANTE VILLEGAS</v>
      </c>
      <c r="F215" s="2" t="s">
        <v>126</v>
      </c>
      <c r="G215" s="4" t="str">
        <f>VLOOKUP($H215,Datos!$A:$B,2,0)</f>
        <v>PROGRAMA DE FOMENTO A LA AGRICULTURA</v>
      </c>
      <c r="H215" s="4" t="str">
        <f>VLOOKUP($B215,Reporte!$B$4:$S$42,5,0)</f>
        <v>INVESTIGACIÓN, INNOVACIÓN Y DESARROLLO TECNOLÓGICO AGRÍCOLA</v>
      </c>
      <c r="I215" s="21">
        <f>VLOOKUP($B215,Reporte!$B$4:$S$42,7,0)</f>
        <v>200000</v>
      </c>
      <c r="J215" s="3">
        <v>42963</v>
      </c>
      <c r="K215" s="4" t="str">
        <f>VLOOKUP(L215,Datos!$E$2:$F$69,2,0)</f>
        <v>COMPROBACIÓN</v>
      </c>
      <c r="L215" s="32" t="s">
        <v>259</v>
      </c>
      <c r="M215" s="32" t="s">
        <v>400</v>
      </c>
      <c r="N215" s="9">
        <f t="shared" si="3"/>
        <v>1</v>
      </c>
      <c r="O215" s="5" t="s">
        <v>153</v>
      </c>
      <c r="P215" s="2" t="s">
        <v>159</v>
      </c>
      <c r="Q215" s="3">
        <v>43255</v>
      </c>
      <c r="R215" s="44" t="str">
        <f>VLOOKUP($B215,Reporte!$B$4:$T$42,19,0)</f>
        <v>RIGOBERTO IDUVIEL TORIZ ARELLANO</v>
      </c>
      <c r="S215" s="47"/>
    </row>
    <row r="216" spans="1:19" ht="67.5" x14ac:dyDescent="0.25">
      <c r="A216" s="22">
        <f>VLOOKUP(B216,Reporte!$B$4:$U$42,20,0)</f>
        <v>33</v>
      </c>
      <c r="B216" s="2" t="s">
        <v>296</v>
      </c>
      <c r="C216" s="4" t="str">
        <f>VLOOKUP($B216,Reporte!$B$4:$S$42,2,0)</f>
        <v>NOROESTE</v>
      </c>
      <c r="D216" s="4" t="str">
        <f>VLOOKUP($B216,Reporte!$B$4:$S$42,3,0)</f>
        <v>LOS MOCHIS</v>
      </c>
      <c r="E216" s="4" t="str">
        <f>VLOOKUP(B216,Reporte!$B$4:$E$42,4,0)</f>
        <v>RAUL ESCALANTE VILLEGAS</v>
      </c>
      <c r="F216" s="2" t="s">
        <v>126</v>
      </c>
      <c r="G216" s="4" t="str">
        <f>VLOOKUP($H216,Datos!$A:$B,2,0)</f>
        <v>PROGRAMA DE FOMENTO A LA AGRICULTURA</v>
      </c>
      <c r="H216" s="4" t="str">
        <f>VLOOKUP($B216,Reporte!$B$4:$S$42,5,0)</f>
        <v>INVESTIGACIÓN, INNOVACIÓN Y DESARROLLO TECNOLÓGICO AGRÍCOLA</v>
      </c>
      <c r="I216" s="21">
        <f>VLOOKUP($B216,Reporte!$B$4:$S$42,7,0)</f>
        <v>200000</v>
      </c>
      <c r="J216" s="3">
        <v>42963</v>
      </c>
      <c r="K216" s="4" t="str">
        <f>VLOOKUP(L216,Datos!$E$2:$F$69,2,0)</f>
        <v>OTROS</v>
      </c>
      <c r="L216" s="32" t="s">
        <v>184</v>
      </c>
      <c r="M216" s="32" t="s">
        <v>401</v>
      </c>
      <c r="N216" s="9">
        <f t="shared" si="3"/>
        <v>1</v>
      </c>
      <c r="O216" s="5" t="s">
        <v>153</v>
      </c>
      <c r="P216" s="2" t="s">
        <v>138</v>
      </c>
      <c r="Q216" s="3">
        <v>43255</v>
      </c>
      <c r="R216" s="44" t="str">
        <f>VLOOKUP($B216,Reporte!$B$4:$T$42,19,0)</f>
        <v>RIGOBERTO IDUVIEL TORIZ ARELLANO</v>
      </c>
      <c r="S216" s="46"/>
    </row>
    <row r="217" spans="1:19" ht="78.75" x14ac:dyDescent="0.25">
      <c r="A217" s="22">
        <f>VLOOKUP(B217,Reporte!$B$4:$U$42,20,0)</f>
        <v>34</v>
      </c>
      <c r="B217" s="2" t="s">
        <v>297</v>
      </c>
      <c r="C217" s="4" t="str">
        <f>VLOOKUP($B217,Reporte!$B$4:$S$42,2,0)</f>
        <v>NOROESTE</v>
      </c>
      <c r="D217" s="4" t="str">
        <f>VLOOKUP($B217,Reporte!$B$4:$S$42,3,0)</f>
        <v>LOS MOCHIS</v>
      </c>
      <c r="E217" s="4" t="str">
        <f>VLOOKUP(B217,Reporte!$B$4:$E$42,4,0)</f>
        <v>ELIAS ENRIQUE MACIAS VAZQUEZ</v>
      </c>
      <c r="F217" s="2" t="s">
        <v>126</v>
      </c>
      <c r="G217" s="4" t="str">
        <f>VLOOKUP($H217,Datos!$A:$B,2,0)</f>
        <v>PROGRAMA DE FOMENTO A LA AGRICULTURA</v>
      </c>
      <c r="H217" s="4" t="str">
        <f>VLOOKUP($B217,Reporte!$B$4:$S$42,5,0)</f>
        <v>INVESTIGACIÓN, INNOVACIÓN Y DESARROLLO TECNOLÓGICO AGRÍCOLA</v>
      </c>
      <c r="I217" s="21">
        <f>VLOOKUP($B217,Reporte!$B$4:$S$42,7,0)</f>
        <v>200000</v>
      </c>
      <c r="J217" s="3">
        <v>42963</v>
      </c>
      <c r="K217" s="4" t="str">
        <f>VLOOKUP(L217,Datos!$E$2:$F$69,2,0)</f>
        <v>COMPROBACIÓN</v>
      </c>
      <c r="L217" s="32" t="s">
        <v>259</v>
      </c>
      <c r="M217" s="32" t="s">
        <v>400</v>
      </c>
      <c r="N217" s="9">
        <f t="shared" si="3"/>
        <v>1</v>
      </c>
      <c r="O217" s="5" t="s">
        <v>153</v>
      </c>
      <c r="P217" s="2" t="s">
        <v>159</v>
      </c>
      <c r="Q217" s="3">
        <v>43304</v>
      </c>
      <c r="R217" s="44" t="str">
        <f>VLOOKUP($B217,Reporte!$B$4:$T$42,19,0)</f>
        <v>JAIME ARTEAGA GONZALEZ</v>
      </c>
      <c r="S217" s="47"/>
    </row>
    <row r="218" spans="1:19" ht="78.75" x14ac:dyDescent="0.25">
      <c r="A218" s="22">
        <f>VLOOKUP(B218,Reporte!$B$4:$U$42,20,0)</f>
        <v>35</v>
      </c>
      <c r="B218" s="2" t="s">
        <v>298</v>
      </c>
      <c r="C218" s="4" t="str">
        <f>VLOOKUP($B218,Reporte!$B$4:$S$42,2,0)</f>
        <v>NOROESTE</v>
      </c>
      <c r="D218" s="4" t="str">
        <f>VLOOKUP($B218,Reporte!$B$4:$S$42,3,0)</f>
        <v>LOS MOCHIS</v>
      </c>
      <c r="E218" s="4" t="str">
        <f>VLOOKUP(B218,Reporte!$B$4:$E$42,4,0)</f>
        <v>ARMIDA RODRIGUEZ FELIX</v>
      </c>
      <c r="F218" s="2" t="s">
        <v>126</v>
      </c>
      <c r="G218" s="4" t="str">
        <f>VLOOKUP($H218,Datos!$A:$B,2,0)</f>
        <v>PROGRAMA DE FOMENTO A LA AGRICULTURA</v>
      </c>
      <c r="H218" s="4" t="str">
        <f>VLOOKUP($B218,Reporte!$B$4:$S$42,5,0)</f>
        <v>INVESTIGACIÓN, INNOVACIÓN Y DESARROLLO TECNOLÓGICO AGRÍCOLA</v>
      </c>
      <c r="I218" s="21">
        <f>VLOOKUP($B218,Reporte!$B$4:$S$42,7,0)</f>
        <v>200000</v>
      </c>
      <c r="J218" s="3">
        <v>42963</v>
      </c>
      <c r="K218" s="4" t="str">
        <f>VLOOKUP(L218,Datos!$E$2:$F$69,2,0)</f>
        <v>SOLICITUD</v>
      </c>
      <c r="L218" s="32" t="s">
        <v>202</v>
      </c>
      <c r="M218" s="32" t="s">
        <v>402</v>
      </c>
      <c r="N218" s="9">
        <f t="shared" si="3"/>
        <v>1</v>
      </c>
      <c r="O218" s="5" t="s">
        <v>153</v>
      </c>
      <c r="P218" s="2" t="s">
        <v>159</v>
      </c>
      <c r="Q218" s="3">
        <v>43258</v>
      </c>
      <c r="R218" s="44" t="str">
        <f>VLOOKUP($B218,Reporte!$B$4:$T$42,19,0)</f>
        <v>CERES HADA ESTRADA MUÑOZ</v>
      </c>
      <c r="S218" s="46"/>
    </row>
    <row r="219" spans="1:19" ht="112.5" x14ac:dyDescent="0.25">
      <c r="A219" s="22">
        <f>VLOOKUP(B219,Reporte!$B$4:$U$42,20,0)</f>
        <v>35</v>
      </c>
      <c r="B219" s="2" t="s">
        <v>298</v>
      </c>
      <c r="C219" s="4" t="str">
        <f>VLOOKUP($B219,Reporte!$B$4:$S$42,2,0)</f>
        <v>NOROESTE</v>
      </c>
      <c r="D219" s="4" t="str">
        <f>VLOOKUP($B219,Reporte!$B$4:$S$42,3,0)</f>
        <v>LOS MOCHIS</v>
      </c>
      <c r="E219" s="4" t="str">
        <f>VLOOKUP(B219,Reporte!$B$4:$E$42,4,0)</f>
        <v>ARMIDA RODRIGUEZ FELIX</v>
      </c>
      <c r="F219" s="2" t="s">
        <v>126</v>
      </c>
      <c r="G219" s="4" t="str">
        <f>VLOOKUP($H219,Datos!$A:$B,2,0)</f>
        <v>PROGRAMA DE FOMENTO A LA AGRICULTURA</v>
      </c>
      <c r="H219" s="4" t="str">
        <f>VLOOKUP($B219,Reporte!$B$4:$S$42,5,0)</f>
        <v>INVESTIGACIÓN, INNOVACIÓN Y DESARROLLO TECNOLÓGICO AGRÍCOLA</v>
      </c>
      <c r="I219" s="21">
        <f>VLOOKUP($B219,Reporte!$B$4:$S$42,7,0)</f>
        <v>200000</v>
      </c>
      <c r="J219" s="3">
        <v>42963</v>
      </c>
      <c r="K219" s="4" t="str">
        <f>VLOOKUP(L219,Datos!$E$2:$F$69,2,0)</f>
        <v>SOLICITUD</v>
      </c>
      <c r="L219" s="32" t="s">
        <v>228</v>
      </c>
      <c r="M219" s="32" t="s">
        <v>380</v>
      </c>
      <c r="N219" s="9">
        <f t="shared" si="3"/>
        <v>1</v>
      </c>
      <c r="O219" s="5" t="s">
        <v>153</v>
      </c>
      <c r="P219" s="2" t="s">
        <v>159</v>
      </c>
      <c r="Q219" s="3">
        <v>43258</v>
      </c>
      <c r="R219" s="44" t="str">
        <f>VLOOKUP($B219,Reporte!$B$4:$T$42,19,0)</f>
        <v>CERES HADA ESTRADA MUÑOZ</v>
      </c>
      <c r="S219" s="47"/>
    </row>
    <row r="220" spans="1:19" ht="90" x14ac:dyDescent="0.25">
      <c r="A220" s="22">
        <f>VLOOKUP(B220,Reporte!$B$4:$U$42,20,0)</f>
        <v>35</v>
      </c>
      <c r="B220" s="2" t="s">
        <v>298</v>
      </c>
      <c r="C220" s="4" t="str">
        <f>VLOOKUP($B220,Reporte!$B$4:$S$42,2,0)</f>
        <v>NOROESTE</v>
      </c>
      <c r="D220" s="4" t="str">
        <f>VLOOKUP($B220,Reporte!$B$4:$S$42,3,0)</f>
        <v>LOS MOCHIS</v>
      </c>
      <c r="E220" s="4" t="str">
        <f>VLOOKUP(B220,Reporte!$B$4:$E$42,4,0)</f>
        <v>ARMIDA RODRIGUEZ FELIX</v>
      </c>
      <c r="F220" s="2" t="s">
        <v>126</v>
      </c>
      <c r="G220" s="4" t="str">
        <f>VLOOKUP($H220,Datos!$A:$B,2,0)</f>
        <v>PROGRAMA DE FOMENTO A LA AGRICULTURA</v>
      </c>
      <c r="H220" s="4" t="str">
        <f>VLOOKUP($B220,Reporte!$B$4:$S$42,5,0)</f>
        <v>INVESTIGACIÓN, INNOVACIÓN Y DESARROLLO TECNOLÓGICO AGRÍCOLA</v>
      </c>
      <c r="I220" s="21">
        <f>VLOOKUP($B220,Reporte!$B$4:$S$42,7,0)</f>
        <v>200000</v>
      </c>
      <c r="J220" s="3">
        <v>42963</v>
      </c>
      <c r="K220" s="4" t="str">
        <f>VLOOKUP(L220,Datos!$E$2:$F$69,2,0)</f>
        <v>SOLICITUD</v>
      </c>
      <c r="L220" s="32" t="s">
        <v>228</v>
      </c>
      <c r="M220" s="32" t="s">
        <v>403</v>
      </c>
      <c r="N220" s="9">
        <f t="shared" si="3"/>
        <v>1</v>
      </c>
      <c r="O220" s="5" t="s">
        <v>153</v>
      </c>
      <c r="P220" s="2" t="s">
        <v>159</v>
      </c>
      <c r="Q220" s="3">
        <v>43258</v>
      </c>
      <c r="R220" s="44" t="str">
        <f>VLOOKUP($B220,Reporte!$B$4:$T$42,19,0)</f>
        <v>CERES HADA ESTRADA MUÑOZ</v>
      </c>
      <c r="S220" s="47"/>
    </row>
    <row r="221" spans="1:19" ht="67.5" x14ac:dyDescent="0.25">
      <c r="A221" s="22">
        <f>VLOOKUP(B221,Reporte!$B$4:$U$42,20,0)</f>
        <v>35</v>
      </c>
      <c r="B221" s="2" t="s">
        <v>298</v>
      </c>
      <c r="C221" s="4" t="str">
        <f>VLOOKUP($B221,Reporte!$B$4:$S$42,2,0)</f>
        <v>NOROESTE</v>
      </c>
      <c r="D221" s="4" t="str">
        <f>VLOOKUP($B221,Reporte!$B$4:$S$42,3,0)</f>
        <v>LOS MOCHIS</v>
      </c>
      <c r="E221" s="4" t="str">
        <f>VLOOKUP(B221,Reporte!$B$4:$E$42,4,0)</f>
        <v>ARMIDA RODRIGUEZ FELIX</v>
      </c>
      <c r="F221" s="2" t="s">
        <v>126</v>
      </c>
      <c r="G221" s="4" t="str">
        <f>VLOOKUP($H221,Datos!$A:$B,2,0)</f>
        <v>PROGRAMA DE FOMENTO A LA AGRICULTURA</v>
      </c>
      <c r="H221" s="4" t="str">
        <f>VLOOKUP($B221,Reporte!$B$4:$S$42,5,0)</f>
        <v>INVESTIGACIÓN, INNOVACIÓN Y DESARROLLO TECNOLÓGICO AGRÍCOLA</v>
      </c>
      <c r="I221" s="21">
        <f>VLOOKUP($B221,Reporte!$B$4:$S$42,7,0)</f>
        <v>200000</v>
      </c>
      <c r="J221" s="3">
        <v>42963</v>
      </c>
      <c r="K221" s="4" t="str">
        <f>VLOOKUP(L221,Datos!$E$2:$F$69,2,0)</f>
        <v>SOLICITUD</v>
      </c>
      <c r="L221" s="32" t="s">
        <v>239</v>
      </c>
      <c r="M221" s="32" t="s">
        <v>404</v>
      </c>
      <c r="N221" s="9">
        <f t="shared" si="3"/>
        <v>1</v>
      </c>
      <c r="O221" s="5" t="s">
        <v>153</v>
      </c>
      <c r="P221" s="2" t="s">
        <v>138</v>
      </c>
      <c r="Q221" s="3">
        <v>43258</v>
      </c>
      <c r="R221" s="44" t="str">
        <f>VLOOKUP($B221,Reporte!$B$4:$T$42,19,0)</f>
        <v>CERES HADA ESTRADA MUÑOZ</v>
      </c>
      <c r="S221" s="46"/>
    </row>
    <row r="222" spans="1:19" ht="90" x14ac:dyDescent="0.25">
      <c r="A222" s="22">
        <f>VLOOKUP(B222,Reporte!$B$4:$U$42,20,0)</f>
        <v>35</v>
      </c>
      <c r="B222" s="2" t="s">
        <v>298</v>
      </c>
      <c r="C222" s="4" t="str">
        <f>VLOOKUP($B222,Reporte!$B$4:$S$42,2,0)</f>
        <v>NOROESTE</v>
      </c>
      <c r="D222" s="4" t="str">
        <f>VLOOKUP($B222,Reporte!$B$4:$S$42,3,0)</f>
        <v>LOS MOCHIS</v>
      </c>
      <c r="E222" s="4" t="str">
        <f>VLOOKUP(B222,Reporte!$B$4:$E$42,4,0)</f>
        <v>ARMIDA RODRIGUEZ FELIX</v>
      </c>
      <c r="F222" s="2" t="s">
        <v>126</v>
      </c>
      <c r="G222" s="4" t="str">
        <f>VLOOKUP($H222,Datos!$A:$B,2,0)</f>
        <v>PROGRAMA DE FOMENTO A LA AGRICULTURA</v>
      </c>
      <c r="H222" s="4" t="str">
        <f>VLOOKUP($B222,Reporte!$B$4:$S$42,5,0)</f>
        <v>INVESTIGACIÓN, INNOVACIÓN Y DESARROLLO TECNOLÓGICO AGRÍCOLA</v>
      </c>
      <c r="I222" s="21">
        <f>VLOOKUP($B222,Reporte!$B$4:$S$42,7,0)</f>
        <v>200000</v>
      </c>
      <c r="J222" s="3">
        <v>42963</v>
      </c>
      <c r="K222" s="4" t="str">
        <f>VLOOKUP(L222,Datos!$E$2:$F$69,2,0)</f>
        <v>SOLICITUD</v>
      </c>
      <c r="L222" s="32" t="s">
        <v>231</v>
      </c>
      <c r="M222" s="32" t="s">
        <v>381</v>
      </c>
      <c r="N222" s="9">
        <f t="shared" si="3"/>
        <v>1</v>
      </c>
      <c r="O222" s="5" t="s">
        <v>153</v>
      </c>
      <c r="P222" s="2" t="s">
        <v>159</v>
      </c>
      <c r="Q222" s="3">
        <v>43258</v>
      </c>
      <c r="R222" s="44" t="str">
        <f>VLOOKUP($B222,Reporte!$B$4:$T$42,19,0)</f>
        <v>CERES HADA ESTRADA MUÑOZ</v>
      </c>
      <c r="S222" s="47"/>
    </row>
    <row r="223" spans="1:19" ht="78.75" x14ac:dyDescent="0.25">
      <c r="A223" s="22">
        <f>VLOOKUP(B223,Reporte!$B$4:$U$42,20,0)</f>
        <v>35</v>
      </c>
      <c r="B223" s="2" t="s">
        <v>298</v>
      </c>
      <c r="C223" s="4" t="str">
        <f>VLOOKUP($B223,Reporte!$B$4:$S$42,2,0)</f>
        <v>NOROESTE</v>
      </c>
      <c r="D223" s="4" t="str">
        <f>VLOOKUP($B223,Reporte!$B$4:$S$42,3,0)</f>
        <v>LOS MOCHIS</v>
      </c>
      <c r="E223" s="4" t="str">
        <f>VLOOKUP(B223,Reporte!$B$4:$E$42,4,0)</f>
        <v>ARMIDA RODRIGUEZ FELIX</v>
      </c>
      <c r="F223" s="2" t="s">
        <v>126</v>
      </c>
      <c r="G223" s="4" t="str">
        <f>VLOOKUP($H223,Datos!$A:$B,2,0)</f>
        <v>PROGRAMA DE FOMENTO A LA AGRICULTURA</v>
      </c>
      <c r="H223" s="4" t="str">
        <f>VLOOKUP($B223,Reporte!$B$4:$S$42,5,0)</f>
        <v>INVESTIGACIÓN, INNOVACIÓN Y DESARROLLO TECNOLÓGICO AGRÍCOLA</v>
      </c>
      <c r="I223" s="21">
        <f>VLOOKUP($B223,Reporte!$B$4:$S$42,7,0)</f>
        <v>200000</v>
      </c>
      <c r="J223" s="3">
        <v>42963</v>
      </c>
      <c r="K223" s="4" t="str">
        <f>VLOOKUP(L223,Datos!$E$2:$F$69,2,0)</f>
        <v>MINISTRACIÓN</v>
      </c>
      <c r="L223" s="32" t="s">
        <v>255</v>
      </c>
      <c r="M223" s="32" t="s">
        <v>405</v>
      </c>
      <c r="N223" s="9">
        <f t="shared" si="3"/>
        <v>1</v>
      </c>
      <c r="O223" s="5" t="s">
        <v>153</v>
      </c>
      <c r="P223" s="2" t="s">
        <v>159</v>
      </c>
      <c r="Q223" s="3">
        <v>43258</v>
      </c>
      <c r="R223" s="44" t="str">
        <f>VLOOKUP($B223,Reporte!$B$4:$T$42,19,0)</f>
        <v>CERES HADA ESTRADA MUÑOZ</v>
      </c>
      <c r="S223" s="46"/>
    </row>
    <row r="224" spans="1:19" ht="56.25" x14ac:dyDescent="0.25">
      <c r="A224" s="22">
        <f>VLOOKUP(B224,Reporte!$B$4:$U$42,20,0)</f>
        <v>35</v>
      </c>
      <c r="B224" s="2" t="s">
        <v>298</v>
      </c>
      <c r="C224" s="4" t="str">
        <f>VLOOKUP($B224,Reporte!$B$4:$S$42,2,0)</f>
        <v>NOROESTE</v>
      </c>
      <c r="D224" s="4" t="str">
        <f>VLOOKUP($B224,Reporte!$B$4:$S$42,3,0)</f>
        <v>LOS MOCHIS</v>
      </c>
      <c r="E224" s="4" t="str">
        <f>VLOOKUP(B224,Reporte!$B$4:$E$42,4,0)</f>
        <v>ARMIDA RODRIGUEZ FELIX</v>
      </c>
      <c r="F224" s="2" t="s">
        <v>126</v>
      </c>
      <c r="G224" s="4" t="str">
        <f>VLOOKUP($H224,Datos!$A:$B,2,0)</f>
        <v>PROGRAMA DE FOMENTO A LA AGRICULTURA</v>
      </c>
      <c r="H224" s="4" t="str">
        <f>VLOOKUP($B224,Reporte!$B$4:$S$42,5,0)</f>
        <v>INVESTIGACIÓN, INNOVACIÓN Y DESARROLLO TECNOLÓGICO AGRÍCOLA</v>
      </c>
      <c r="I224" s="21">
        <f>VLOOKUP($B224,Reporte!$B$4:$S$42,7,0)</f>
        <v>200000</v>
      </c>
      <c r="J224" s="3">
        <v>42963</v>
      </c>
      <c r="K224" s="4" t="str">
        <f>VLOOKUP(L224,Datos!$E$2:$F$69,2,0)</f>
        <v>COMPROBACIÓN</v>
      </c>
      <c r="L224" s="32" t="s">
        <v>265</v>
      </c>
      <c r="M224" s="32" t="s">
        <v>406</v>
      </c>
      <c r="N224" s="9">
        <f t="shared" si="3"/>
        <v>1</v>
      </c>
      <c r="O224" s="5" t="s">
        <v>153</v>
      </c>
      <c r="P224" s="2" t="s">
        <v>138</v>
      </c>
      <c r="Q224" s="3">
        <v>43258</v>
      </c>
      <c r="R224" s="44" t="str">
        <f>VLOOKUP($B224,Reporte!$B$4:$T$42,19,0)</f>
        <v>CERES HADA ESTRADA MUÑOZ</v>
      </c>
      <c r="S224" s="46"/>
    </row>
    <row r="225" spans="1:19" ht="67.5" x14ac:dyDescent="0.25">
      <c r="A225" s="22">
        <f>VLOOKUP(B225,Reporte!$B$4:$U$42,20,0)</f>
        <v>35</v>
      </c>
      <c r="B225" s="2" t="s">
        <v>298</v>
      </c>
      <c r="C225" s="4" t="str">
        <f>VLOOKUP($B225,Reporte!$B$4:$S$42,2,0)</f>
        <v>NOROESTE</v>
      </c>
      <c r="D225" s="4" t="str">
        <f>VLOOKUP($B225,Reporte!$B$4:$S$42,3,0)</f>
        <v>LOS MOCHIS</v>
      </c>
      <c r="E225" s="4" t="str">
        <f>VLOOKUP(B225,Reporte!$B$4:$E$42,4,0)</f>
        <v>ARMIDA RODRIGUEZ FELIX</v>
      </c>
      <c r="F225" s="2" t="s">
        <v>126</v>
      </c>
      <c r="G225" s="4" t="str">
        <f>VLOOKUP($H225,Datos!$A:$B,2,0)</f>
        <v>PROGRAMA DE FOMENTO A LA AGRICULTURA</v>
      </c>
      <c r="H225" s="4" t="str">
        <f>VLOOKUP($B225,Reporte!$B$4:$S$42,5,0)</f>
        <v>INVESTIGACIÓN, INNOVACIÓN Y DESARROLLO TECNOLÓGICO AGRÍCOLA</v>
      </c>
      <c r="I225" s="21">
        <f>VLOOKUP($B225,Reporte!$B$4:$S$42,7,0)</f>
        <v>200000</v>
      </c>
      <c r="J225" s="3">
        <v>42963</v>
      </c>
      <c r="K225" s="4" t="str">
        <f>VLOOKUP(L225,Datos!$E$2:$F$69,2,0)</f>
        <v>OTROS</v>
      </c>
      <c r="L225" s="32" t="s">
        <v>184</v>
      </c>
      <c r="M225" s="32" t="s">
        <v>407</v>
      </c>
      <c r="N225" s="9">
        <f t="shared" si="3"/>
        <v>1</v>
      </c>
      <c r="O225" s="5" t="s">
        <v>153</v>
      </c>
      <c r="P225" s="2" t="s">
        <v>138</v>
      </c>
      <c r="Q225" s="3">
        <v>43258</v>
      </c>
      <c r="R225" s="44" t="str">
        <f>VLOOKUP($B225,Reporte!$B$4:$T$42,19,0)</f>
        <v>CERES HADA ESTRADA MUÑOZ</v>
      </c>
      <c r="S225" s="46"/>
    </row>
    <row r="226" spans="1:19" ht="78.75" x14ac:dyDescent="0.25">
      <c r="A226" s="22">
        <f>VLOOKUP(B226,Reporte!$B$4:$U$42,20,0)</f>
        <v>35</v>
      </c>
      <c r="B226" s="2" t="s">
        <v>298</v>
      </c>
      <c r="C226" s="4" t="str">
        <f>VLOOKUP($B226,Reporte!$B$4:$S$42,2,0)</f>
        <v>NOROESTE</v>
      </c>
      <c r="D226" s="4" t="str">
        <f>VLOOKUP($B226,Reporte!$B$4:$S$42,3,0)</f>
        <v>LOS MOCHIS</v>
      </c>
      <c r="E226" s="4" t="str">
        <f>VLOOKUP(B226,Reporte!$B$4:$E$42,4,0)</f>
        <v>ARMIDA RODRIGUEZ FELIX</v>
      </c>
      <c r="F226" s="2" t="s">
        <v>126</v>
      </c>
      <c r="G226" s="4" t="str">
        <f>VLOOKUP($H226,Datos!$A:$B,2,0)</f>
        <v>PROGRAMA DE FOMENTO A LA AGRICULTURA</v>
      </c>
      <c r="H226" s="4" t="str">
        <f>VLOOKUP($B226,Reporte!$B$4:$S$42,5,0)</f>
        <v>INVESTIGACIÓN, INNOVACIÓN Y DESARROLLO TECNOLÓGICO AGRÍCOLA</v>
      </c>
      <c r="I226" s="21">
        <f>VLOOKUP($B226,Reporte!$B$4:$S$42,7,0)</f>
        <v>200000</v>
      </c>
      <c r="J226" s="3">
        <v>42963</v>
      </c>
      <c r="K226" s="4" t="str">
        <f>VLOOKUP(L226,Datos!$E$2:$F$69,2,0)</f>
        <v>COMPROBACIÓN</v>
      </c>
      <c r="L226" s="32" t="s">
        <v>259</v>
      </c>
      <c r="M226" s="32" t="s">
        <v>400</v>
      </c>
      <c r="N226" s="9">
        <f t="shared" si="3"/>
        <v>1</v>
      </c>
      <c r="O226" s="5" t="s">
        <v>153</v>
      </c>
      <c r="P226" s="2" t="s">
        <v>159</v>
      </c>
      <c r="Q226" s="3">
        <v>43258</v>
      </c>
      <c r="R226" s="44" t="str">
        <f>VLOOKUP($B226,Reporte!$B$4:$T$42,19,0)</f>
        <v>CERES HADA ESTRADA MUÑOZ</v>
      </c>
      <c r="S226" s="47"/>
    </row>
    <row r="227" spans="1:19" ht="112.5" x14ac:dyDescent="0.25">
      <c r="A227" s="22">
        <f>VLOOKUP(B227,Reporte!$B$4:$U$42,20,0)</f>
        <v>36</v>
      </c>
      <c r="B227" s="2" t="s">
        <v>299</v>
      </c>
      <c r="C227" s="4" t="str">
        <f>VLOOKUP($B227,Reporte!$B$4:$S$42,2,0)</f>
        <v>NOROESTE</v>
      </c>
      <c r="D227" s="4" t="str">
        <f>VLOOKUP($B227,Reporte!$B$4:$S$42,3,0)</f>
        <v>LOS MOCHIS</v>
      </c>
      <c r="E227" s="4" t="str">
        <f>VLOOKUP(B227,Reporte!$B$4:$E$42,4,0)</f>
        <v>AVELARDO GODINEZ URIBE</v>
      </c>
      <c r="F227" s="2" t="s">
        <v>126</v>
      </c>
      <c r="G227" s="4" t="str">
        <f>VLOOKUP($H227,Datos!$A:$B,2,0)</f>
        <v>PROGRAMA DE FOMENTO A LA AGRICULTURA</v>
      </c>
      <c r="H227" s="4" t="str">
        <f>VLOOKUP($B227,Reporte!$B$4:$S$42,5,0)</f>
        <v>INVESTIGACIÓN, INNOVACIÓN Y DESARROLLO TECNOLÓGICO AGRÍCOLA</v>
      </c>
      <c r="I227" s="21">
        <f>VLOOKUP($B227,Reporte!$B$4:$S$42,7,0)</f>
        <v>200000</v>
      </c>
      <c r="J227" s="3">
        <v>42963</v>
      </c>
      <c r="K227" s="4" t="str">
        <f>VLOOKUP(L227,Datos!$E$2:$F$69,2,0)</f>
        <v>SOLICITUD</v>
      </c>
      <c r="L227" s="32" t="s">
        <v>231</v>
      </c>
      <c r="M227" s="32" t="s">
        <v>372</v>
      </c>
      <c r="N227" s="9">
        <f t="shared" si="3"/>
        <v>1</v>
      </c>
      <c r="O227" s="5" t="s">
        <v>153</v>
      </c>
      <c r="P227" s="2" t="s">
        <v>159</v>
      </c>
      <c r="Q227" s="3">
        <v>43257</v>
      </c>
      <c r="R227" s="44" t="str">
        <f>VLOOKUP($B227,Reporte!$B$4:$T$42,19,0)</f>
        <v>MIGUEL ANGEL DOMINGUEZ TELLEZ</v>
      </c>
      <c r="S227" s="47"/>
    </row>
    <row r="228" spans="1:19" ht="67.5" x14ac:dyDescent="0.25">
      <c r="A228" s="22">
        <f>VLOOKUP(B228,Reporte!$B$4:$U$42,20,0)</f>
        <v>36</v>
      </c>
      <c r="B228" s="2" t="s">
        <v>299</v>
      </c>
      <c r="C228" s="4" t="str">
        <f>VLOOKUP($B228,Reporte!$B$4:$S$42,2,0)</f>
        <v>NOROESTE</v>
      </c>
      <c r="D228" s="4" t="str">
        <f>VLOOKUP($B228,Reporte!$B$4:$S$42,3,0)</f>
        <v>LOS MOCHIS</v>
      </c>
      <c r="E228" s="4" t="str">
        <f>VLOOKUP(B228,Reporte!$B$4:$E$42,4,0)</f>
        <v>AVELARDO GODINEZ URIBE</v>
      </c>
      <c r="F228" s="2" t="s">
        <v>126</v>
      </c>
      <c r="G228" s="4" t="str">
        <f>VLOOKUP($H228,Datos!$A:$B,2,0)</f>
        <v>PROGRAMA DE FOMENTO A LA AGRICULTURA</v>
      </c>
      <c r="H228" s="4" t="str">
        <f>VLOOKUP($B228,Reporte!$B$4:$S$42,5,0)</f>
        <v>INVESTIGACIÓN, INNOVACIÓN Y DESARROLLO TECNOLÓGICO AGRÍCOLA</v>
      </c>
      <c r="I228" s="21">
        <f>VLOOKUP($B228,Reporte!$B$4:$S$42,7,0)</f>
        <v>200000</v>
      </c>
      <c r="J228" s="3">
        <v>42963</v>
      </c>
      <c r="K228" s="4" t="str">
        <f>VLOOKUP(L228,Datos!$E$2:$F$69,2,0)</f>
        <v>OTROS</v>
      </c>
      <c r="L228" s="32" t="s">
        <v>184</v>
      </c>
      <c r="M228" s="32" t="s">
        <v>401</v>
      </c>
      <c r="N228" s="9">
        <f t="shared" si="3"/>
        <v>1</v>
      </c>
      <c r="O228" s="5" t="s">
        <v>153</v>
      </c>
      <c r="P228" s="2" t="s">
        <v>138</v>
      </c>
      <c r="Q228" s="3">
        <v>43257</v>
      </c>
      <c r="R228" s="44" t="str">
        <f>VLOOKUP($B228,Reporte!$B$4:$T$42,19,0)</f>
        <v>MIGUEL ANGEL DOMINGUEZ TELLEZ</v>
      </c>
      <c r="S228" s="46"/>
    </row>
    <row r="229" spans="1:19" ht="78.75" x14ac:dyDescent="0.25">
      <c r="A229" s="22">
        <f>VLOOKUP(B229,Reporte!$B$4:$U$42,20,0)</f>
        <v>36</v>
      </c>
      <c r="B229" s="2" t="s">
        <v>299</v>
      </c>
      <c r="C229" s="4" t="str">
        <f>VLOOKUP($B229,Reporte!$B$4:$S$42,2,0)</f>
        <v>NOROESTE</v>
      </c>
      <c r="D229" s="4" t="str">
        <f>VLOOKUP($B229,Reporte!$B$4:$S$42,3,0)</f>
        <v>LOS MOCHIS</v>
      </c>
      <c r="E229" s="4" t="str">
        <f>VLOOKUP(B229,Reporte!$B$4:$E$42,4,0)</f>
        <v>AVELARDO GODINEZ URIBE</v>
      </c>
      <c r="F229" s="2" t="s">
        <v>126</v>
      </c>
      <c r="G229" s="4" t="str">
        <f>VLOOKUP($H229,Datos!$A:$B,2,0)</f>
        <v>PROGRAMA DE FOMENTO A LA AGRICULTURA</v>
      </c>
      <c r="H229" s="4" t="str">
        <f>VLOOKUP($B229,Reporte!$B$4:$S$42,5,0)</f>
        <v>INVESTIGACIÓN, INNOVACIÓN Y DESARROLLO TECNOLÓGICO AGRÍCOLA</v>
      </c>
      <c r="I229" s="21">
        <f>VLOOKUP($B229,Reporte!$B$4:$S$42,7,0)</f>
        <v>200000</v>
      </c>
      <c r="J229" s="3">
        <v>42963</v>
      </c>
      <c r="K229" s="4" t="str">
        <f>VLOOKUP(L229,Datos!$E$2:$F$69,2,0)</f>
        <v>COMPROBACIÓN</v>
      </c>
      <c r="L229" s="32" t="s">
        <v>259</v>
      </c>
      <c r="M229" s="32" t="s">
        <v>400</v>
      </c>
      <c r="N229" s="9">
        <f t="shared" si="3"/>
        <v>1</v>
      </c>
      <c r="O229" s="5" t="s">
        <v>153</v>
      </c>
      <c r="P229" s="2" t="s">
        <v>159</v>
      </c>
      <c r="Q229" s="3">
        <v>43257</v>
      </c>
      <c r="R229" s="44" t="str">
        <f>VLOOKUP($B229,Reporte!$B$4:$T$42,19,0)</f>
        <v>MIGUEL ANGEL DOMINGUEZ TELLEZ</v>
      </c>
      <c r="S229" s="47"/>
    </row>
    <row r="230" spans="1:19" ht="135" x14ac:dyDescent="0.25">
      <c r="A230" s="22">
        <f>VLOOKUP(B230,Reporte!$B$4:$U$42,20,0)</f>
        <v>37</v>
      </c>
      <c r="B230" s="2" t="s">
        <v>300</v>
      </c>
      <c r="C230" s="4" t="str">
        <f>VLOOKUP($B230,Reporte!$B$4:$S$42,2,0)</f>
        <v>NOROESTE</v>
      </c>
      <c r="D230" s="4" t="str">
        <f>VLOOKUP($B230,Reporte!$B$4:$S$42,3,0)</f>
        <v>LOS MOCHIS</v>
      </c>
      <c r="E230" s="4" t="str">
        <f>VLOOKUP(B230,Reporte!$B$4:$E$42,4,0)</f>
        <v>AGRICOLA CHICO MARIA</v>
      </c>
      <c r="F230" s="2" t="s">
        <v>126</v>
      </c>
      <c r="G230" s="4" t="str">
        <f>VLOOKUP($H230,Datos!$A:$B,2,0)</f>
        <v>PROGRAMA DE FOMENTO A LA AGRICULTURA</v>
      </c>
      <c r="H230" s="4" t="str">
        <f>VLOOKUP($B230,Reporte!$B$4:$S$42,5,0)</f>
        <v>INVESTIGACIÓN, INNOVACIÓN Y DESARROLLO TECNOLÓGICO AGRÍCOLA</v>
      </c>
      <c r="I230" s="21">
        <f>VLOOKUP($B230,Reporte!$B$4:$S$42,7,0)</f>
        <v>200000</v>
      </c>
      <c r="J230" s="3">
        <v>42963</v>
      </c>
      <c r="K230" s="4" t="str">
        <f>VLOOKUP(L230,Datos!$E$2:$F$69,2,0)</f>
        <v>SOLICITUD</v>
      </c>
      <c r="L230" s="32" t="s">
        <v>229</v>
      </c>
      <c r="M230" s="32" t="s">
        <v>408</v>
      </c>
      <c r="N230" s="9">
        <f t="shared" si="3"/>
        <v>1</v>
      </c>
      <c r="O230" s="5" t="s">
        <v>153</v>
      </c>
      <c r="P230" s="2" t="s">
        <v>159</v>
      </c>
      <c r="Q230" s="3">
        <v>43259</v>
      </c>
      <c r="R230" s="44" t="str">
        <f>VLOOKUP($B230,Reporte!$B$4:$T$42,19,0)</f>
        <v>CERES HADA ESTRADA MUÑOZ</v>
      </c>
      <c r="S230" s="46"/>
    </row>
    <row r="231" spans="1:19" ht="78.75" x14ac:dyDescent="0.25">
      <c r="A231" s="22">
        <f>VLOOKUP(B231,Reporte!$B$4:$U$42,20,0)</f>
        <v>37</v>
      </c>
      <c r="B231" s="2" t="s">
        <v>300</v>
      </c>
      <c r="C231" s="4" t="str">
        <f>VLOOKUP($B231,Reporte!$B$4:$S$42,2,0)</f>
        <v>NOROESTE</v>
      </c>
      <c r="D231" s="4" t="str">
        <f>VLOOKUP($B231,Reporte!$B$4:$S$42,3,0)</f>
        <v>LOS MOCHIS</v>
      </c>
      <c r="E231" s="4" t="str">
        <f>VLOOKUP(B231,Reporte!$B$4:$E$42,4,0)</f>
        <v>AGRICOLA CHICO MARIA</v>
      </c>
      <c r="F231" s="2" t="s">
        <v>126</v>
      </c>
      <c r="G231" s="4" t="str">
        <f>VLOOKUP($H231,Datos!$A:$B,2,0)</f>
        <v>PROGRAMA DE FOMENTO A LA AGRICULTURA</v>
      </c>
      <c r="H231" s="4" t="str">
        <f>VLOOKUP($B231,Reporte!$B$4:$S$42,5,0)</f>
        <v>INVESTIGACIÓN, INNOVACIÓN Y DESARROLLO TECNOLÓGICO AGRÍCOLA</v>
      </c>
      <c r="I231" s="21">
        <f>VLOOKUP($B231,Reporte!$B$4:$S$42,7,0)</f>
        <v>200000</v>
      </c>
      <c r="J231" s="3">
        <v>42963</v>
      </c>
      <c r="K231" s="4" t="str">
        <f>VLOOKUP(L231,Datos!$E$2:$F$69,2,0)</f>
        <v>COMPROBACIÓN</v>
      </c>
      <c r="L231" s="32" t="s">
        <v>259</v>
      </c>
      <c r="M231" s="32" t="s">
        <v>400</v>
      </c>
      <c r="N231" s="9">
        <f t="shared" si="3"/>
        <v>1</v>
      </c>
      <c r="O231" s="5" t="s">
        <v>153</v>
      </c>
      <c r="P231" s="2" t="s">
        <v>159</v>
      </c>
      <c r="Q231" s="3">
        <v>43259</v>
      </c>
      <c r="R231" s="44" t="str">
        <f>VLOOKUP($B231,Reporte!$B$4:$T$42,19,0)</f>
        <v>CERES HADA ESTRADA MUÑOZ</v>
      </c>
      <c r="S231" s="47"/>
    </row>
    <row r="232" spans="1:19" ht="56.25" x14ac:dyDescent="0.25">
      <c r="A232" s="22">
        <f>VLOOKUP(B232,Reporte!$B$4:$U$42,20,0)</f>
        <v>37</v>
      </c>
      <c r="B232" s="2" t="s">
        <v>300</v>
      </c>
      <c r="C232" s="4" t="str">
        <f>VLOOKUP($B232,Reporte!$B$4:$S$42,2,0)</f>
        <v>NOROESTE</v>
      </c>
      <c r="D232" s="4" t="str">
        <f>VLOOKUP($B232,Reporte!$B$4:$S$42,3,0)</f>
        <v>LOS MOCHIS</v>
      </c>
      <c r="E232" s="4" t="str">
        <f>VLOOKUP(B232,Reporte!$B$4:$E$42,4,0)</f>
        <v>AGRICOLA CHICO MARIA</v>
      </c>
      <c r="F232" s="2" t="s">
        <v>126</v>
      </c>
      <c r="G232" s="4" t="str">
        <f>VLOOKUP($H232,Datos!$A:$B,2,0)</f>
        <v>PROGRAMA DE FOMENTO A LA AGRICULTURA</v>
      </c>
      <c r="H232" s="4" t="str">
        <f>VLOOKUP($B232,Reporte!$B$4:$S$42,5,0)</f>
        <v>INVESTIGACIÓN, INNOVACIÓN Y DESARROLLO TECNOLÓGICO AGRÍCOLA</v>
      </c>
      <c r="I232" s="21">
        <f>VLOOKUP($B232,Reporte!$B$4:$S$42,7,0)</f>
        <v>200000</v>
      </c>
      <c r="J232" s="3">
        <v>42963</v>
      </c>
      <c r="K232" s="4" t="str">
        <f>VLOOKUP(L232,Datos!$E$2:$F$69,2,0)</f>
        <v>COMPROBACIÓN</v>
      </c>
      <c r="L232" s="45" t="s">
        <v>265</v>
      </c>
      <c r="M232" s="45" t="s">
        <v>409</v>
      </c>
      <c r="N232" s="9">
        <f t="shared" si="3"/>
        <v>1</v>
      </c>
      <c r="O232" s="5" t="s">
        <v>153</v>
      </c>
      <c r="P232" s="2" t="s">
        <v>138</v>
      </c>
      <c r="Q232" s="3">
        <v>43259</v>
      </c>
      <c r="R232" s="44" t="str">
        <f>VLOOKUP($B232,Reporte!$B$4:$T$42,19,0)</f>
        <v>CERES HADA ESTRADA MUÑOZ</v>
      </c>
      <c r="S232" s="46"/>
    </row>
    <row r="233" spans="1:19" ht="67.5" x14ac:dyDescent="0.25">
      <c r="A233" s="22">
        <f>VLOOKUP(B233,Reporte!$B$4:$U$42,20,0)</f>
        <v>37</v>
      </c>
      <c r="B233" s="2" t="s">
        <v>300</v>
      </c>
      <c r="C233" s="4" t="str">
        <f>VLOOKUP($B233,Reporte!$B$4:$S$42,2,0)</f>
        <v>NOROESTE</v>
      </c>
      <c r="D233" s="4" t="str">
        <f>VLOOKUP($B233,Reporte!$B$4:$S$42,3,0)</f>
        <v>LOS MOCHIS</v>
      </c>
      <c r="E233" s="4" t="str">
        <f>VLOOKUP(B233,Reporte!$B$4:$E$42,4,0)</f>
        <v>AGRICOLA CHICO MARIA</v>
      </c>
      <c r="F233" s="2" t="s">
        <v>126</v>
      </c>
      <c r="G233" s="4" t="str">
        <f>VLOOKUP($H233,Datos!$A:$B,2,0)</f>
        <v>PROGRAMA DE FOMENTO A LA AGRICULTURA</v>
      </c>
      <c r="H233" s="4" t="str">
        <f>VLOOKUP($B233,Reporte!$B$4:$S$42,5,0)</f>
        <v>INVESTIGACIÓN, INNOVACIÓN Y DESARROLLO TECNOLÓGICO AGRÍCOLA</v>
      </c>
      <c r="I233" s="21">
        <f>VLOOKUP($B233,Reporte!$B$4:$S$42,7,0)</f>
        <v>200000</v>
      </c>
      <c r="J233" s="3">
        <v>42963</v>
      </c>
      <c r="K233" s="4" t="str">
        <f>VLOOKUP(L233,Datos!$E$2:$F$69,2,0)</f>
        <v>OTROS</v>
      </c>
      <c r="L233" s="32" t="s">
        <v>184</v>
      </c>
      <c r="M233" s="32" t="s">
        <v>407</v>
      </c>
      <c r="N233" s="9">
        <f t="shared" si="3"/>
        <v>1</v>
      </c>
      <c r="O233" s="5" t="s">
        <v>153</v>
      </c>
      <c r="P233" s="2" t="s">
        <v>138</v>
      </c>
      <c r="Q233" s="3">
        <v>43259</v>
      </c>
      <c r="R233" s="44" t="str">
        <f>VLOOKUP($B233,Reporte!$B$4:$T$42,19,0)</f>
        <v>CERES HADA ESTRADA MUÑOZ</v>
      </c>
      <c r="S233" s="46"/>
    </row>
    <row r="234" spans="1:19" ht="67.5" x14ac:dyDescent="0.25">
      <c r="A234" s="22">
        <f>VLOOKUP(B234,Reporte!$B$4:$U$42,20,0)</f>
        <v>38</v>
      </c>
      <c r="B234" s="2" t="s">
        <v>193</v>
      </c>
      <c r="C234" s="4" t="str">
        <f>VLOOKUP($B234,Reporte!$B$4:$S$42,2,0)</f>
        <v>NORTE</v>
      </c>
      <c r="D234" s="4" t="str">
        <f>VLOOKUP($B234,Reporte!$B$4:$S$42,3,0)</f>
        <v>VALLE HERMOSO</v>
      </c>
      <c r="E234" s="4" t="str">
        <f>VLOOKUP(B234,Reporte!$B$4:$E$42,4,0)</f>
        <v>AGROPRODUCTOS Y SERVICIOS HELU SA DE CV</v>
      </c>
      <c r="F234" s="2" t="s">
        <v>129</v>
      </c>
      <c r="G234" s="4" t="str">
        <f>VLOOKUP($H234,Datos!$A:$B,2,0)</f>
        <v>PROGRAMA DE PRODUCTIVIDAD Y COMPETITIVIDAD AGROALIMENTARIA</v>
      </c>
      <c r="H234" s="4" t="str">
        <f>VLOOKUP($B234,Reporte!$B$4:$S$42,5,0)</f>
        <v>ACTIVOS PRODUCTIVOS Y AGROLOGÍSTICA</v>
      </c>
      <c r="I234" s="21">
        <f>VLOOKUP($B234,Reporte!$B$4:$S$42,7,0)</f>
        <v>3000000</v>
      </c>
      <c r="J234" s="3">
        <v>42837</v>
      </c>
      <c r="K234" s="4" t="str">
        <f>VLOOKUP(L234,Datos!$E$2:$F$69,2,0)</f>
        <v>SIN AREAS DE OPORTUNIDAD</v>
      </c>
      <c r="L234" s="32" t="s">
        <v>162</v>
      </c>
      <c r="M234" s="32" t="s">
        <v>162</v>
      </c>
      <c r="N234" s="9">
        <f t="shared" si="3"/>
        <v>1</v>
      </c>
      <c r="O234" s="5" t="s">
        <v>162</v>
      </c>
      <c r="P234" s="2" t="s">
        <v>163</v>
      </c>
      <c r="Q234" s="3">
        <v>43284</v>
      </c>
      <c r="R234" s="44" t="str">
        <f>VLOOKUP($B234,Reporte!$B$4:$T$42,19,0)</f>
        <v>RUBEN GOMEZ HERNANDEZ</v>
      </c>
      <c r="S234" s="46"/>
    </row>
    <row r="235" spans="1:19" ht="15" customHeight="1" x14ac:dyDescent="0.25">
      <c r="M235" s="8"/>
      <c r="O235" s="7"/>
      <c r="P235" s="10"/>
      <c r="Q235" s="10"/>
    </row>
    <row r="236" spans="1:19" ht="15" customHeight="1" x14ac:dyDescent="0.25">
      <c r="L236" s="48"/>
      <c r="O236" s="98" t="s">
        <v>136</v>
      </c>
      <c r="P236" s="98"/>
      <c r="Q236" s="40"/>
      <c r="R236" s="6">
        <f>SUBTOTAL(3,$O$5:$O$234)-R237</f>
        <v>0</v>
      </c>
    </row>
    <row r="237" spans="1:19" ht="15" customHeight="1" x14ac:dyDescent="0.25">
      <c r="O237" s="98" t="s">
        <v>185</v>
      </c>
      <c r="P237" s="98"/>
      <c r="Q237" s="40"/>
      <c r="R237" s="6">
        <f>SUBTOTAL(9,$N$5:$N$234)</f>
        <v>230</v>
      </c>
    </row>
    <row r="238" spans="1:19" x14ac:dyDescent="0.25">
      <c r="L238" s="48"/>
    </row>
  </sheetData>
  <sheetProtection algorithmName="SHA-512" hashValue="1BiMo4Bu7uxDKaf3NQv11m6ilK3DoYZO6m2/rvy333PZ94N8oJFzQ1mDvwVkWkpLRgLuaEYTuuHB/SQqShc6eA==" saltValue="pKW6AFgxLZvqDzq+h/QJEw==" spinCount="100000" sheet="1" formatCells="0" formatRows="0" selectLockedCells="1" sort="0" autoFilter="0"/>
  <autoFilter ref="A4:S234"/>
  <sortState ref="A5:S271">
    <sortCondition ref="A5:A271"/>
    <sortCondition ref="B5:B271"/>
    <sortCondition ref="R5:R271"/>
  </sortState>
  <dataConsolidate/>
  <mergeCells count="7">
    <mergeCell ref="O237:P237"/>
    <mergeCell ref="M1:M2"/>
    <mergeCell ref="O236:P236"/>
    <mergeCell ref="M3:N3"/>
    <mergeCell ref="A1:L1"/>
    <mergeCell ref="A2:L2"/>
    <mergeCell ref="A3:L3"/>
  </mergeCells>
  <conditionalFormatting sqref="A5:A36 A45:A46">
    <cfRule type="cellIs" dxfId="5979" priority="20626" operator="equal">
      <formula>900000000</formula>
    </cfRule>
  </conditionalFormatting>
  <conditionalFormatting sqref="R13:R26 C5:E36 G5:I36 A5:A36 K5:K36 K45:K46 A45:A46 G45:I46 C45:E46">
    <cfRule type="containsErrors" dxfId="5978" priority="21654">
      <formula>ISERROR(A5)</formula>
    </cfRule>
    <cfRule type="notContainsErrors" dxfId="5977" priority="21655">
      <formula>NOT(ISERROR(A5))</formula>
    </cfRule>
  </conditionalFormatting>
  <conditionalFormatting sqref="O5:O11 O14 O17 O29:O30 O19:O21">
    <cfRule type="expression" dxfId="5976" priority="20563">
      <formula>IF($O5="CONTINUA",1,0)</formula>
    </cfRule>
    <cfRule type="expression" dxfId="5975" priority="20564">
      <formula>IF($O5="REQUERIMIENTO",1,0)</formula>
    </cfRule>
    <cfRule type="expression" dxfId="5974" priority="20565">
      <formula>IF($O5="PERSISTE",1,0)</formula>
    </cfRule>
    <cfRule type="expression" dxfId="5973" priority="20566">
      <formula>IF($O5="PARCIALMENTE ATENDIDA",1,0)</formula>
    </cfRule>
    <cfRule type="expression" priority="20567">
      <formula>IF($O5="ATENDIDA",1,0)</formula>
    </cfRule>
    <cfRule type="expression" dxfId="5972" priority="20568">
      <formula>IF($O5="DETECTADA",1,0)</formula>
    </cfRule>
  </conditionalFormatting>
  <conditionalFormatting sqref="O6">
    <cfRule type="expression" dxfId="5971" priority="20557">
      <formula>IF($O6="CONTINUA",1,0)</formula>
    </cfRule>
    <cfRule type="expression" dxfId="5970" priority="20558">
      <formula>IF($O6="REQUERIMIENTO",1,0)</formula>
    </cfRule>
    <cfRule type="expression" dxfId="5969" priority="20559">
      <formula>IF($O6="PERSISTE",1,0)</formula>
    </cfRule>
    <cfRule type="expression" dxfId="5968" priority="20560">
      <formula>IF($O6="PARCIALMENTE ATENDIDA",1,0)</formula>
    </cfRule>
    <cfRule type="expression" priority="20561">
      <formula>IF($O6="ATENDIDA",1,0)</formula>
    </cfRule>
    <cfRule type="expression" dxfId="5967" priority="20562">
      <formula>IF($O6="DETECTADA",1,0)</formula>
    </cfRule>
  </conditionalFormatting>
  <conditionalFormatting sqref="O6">
    <cfRule type="expression" dxfId="5966" priority="20551">
      <formula>IF($O6="CONTINUA",1,0)</formula>
    </cfRule>
    <cfRule type="expression" dxfId="5965" priority="20552">
      <formula>IF($O6="REQUERIMIENTO",1,0)</formula>
    </cfRule>
    <cfRule type="expression" dxfId="5964" priority="20553">
      <formula>IF($O6="PERSISTE",1,0)</formula>
    </cfRule>
    <cfRule type="expression" dxfId="5963" priority="20554">
      <formula>IF($O6="PARCIALMENTE ATENDIDA",1,0)</formula>
    </cfRule>
    <cfRule type="expression" priority="20555">
      <formula>IF($O6="ATENDIDA",1,0)</formula>
    </cfRule>
    <cfRule type="expression" dxfId="5962" priority="20556">
      <formula>IF($O6="DETECTADA",1,0)</formula>
    </cfRule>
  </conditionalFormatting>
  <conditionalFormatting sqref="O6">
    <cfRule type="expression" dxfId="5961" priority="20545">
      <formula>IF($O6="CONTINUA",1,0)</formula>
    </cfRule>
    <cfRule type="expression" dxfId="5960" priority="20546">
      <formula>IF($O6="REQUERIMIENTO",1,0)</formula>
    </cfRule>
    <cfRule type="expression" dxfId="5959" priority="20547">
      <formula>IF($O6="PERSISTE",1,0)</formula>
    </cfRule>
    <cfRule type="expression" dxfId="5958" priority="20548">
      <formula>IF($O6="PARCIALMENTE ATENDIDA",1,0)</formula>
    </cfRule>
    <cfRule type="expression" priority="20549">
      <formula>IF($O6="ATENDIDA",1,0)</formula>
    </cfRule>
    <cfRule type="expression" dxfId="5957" priority="20550">
      <formula>IF($O6="DETECTADA",1,0)</formula>
    </cfRule>
  </conditionalFormatting>
  <conditionalFormatting sqref="O6">
    <cfRule type="expression" dxfId="5956" priority="20539">
      <formula>IF($O6="CONTINUA",1,0)</formula>
    </cfRule>
    <cfRule type="expression" dxfId="5955" priority="20540">
      <formula>IF($O6="REQUERIMIENTO",1,0)</formula>
    </cfRule>
    <cfRule type="expression" dxfId="5954" priority="20541">
      <formula>IF($O6="PERSISTE",1,0)</formula>
    </cfRule>
    <cfRule type="expression" dxfId="5953" priority="20542">
      <formula>IF($O6="PARCIALMENTE ATENDIDA",1,0)</formula>
    </cfRule>
    <cfRule type="expression" priority="20543">
      <formula>IF($O6="ATENDIDA",1,0)</formula>
    </cfRule>
    <cfRule type="expression" dxfId="5952" priority="20544">
      <formula>IF($O6="DETECTADA",1,0)</formula>
    </cfRule>
  </conditionalFormatting>
  <conditionalFormatting sqref="A30">
    <cfRule type="cellIs" dxfId="5951" priority="19033" operator="equal">
      <formula>900000000</formula>
    </cfRule>
  </conditionalFormatting>
  <conditionalFormatting sqref="G30:I30 A30">
    <cfRule type="containsErrors" dxfId="5950" priority="19034">
      <formula>ISERROR(A30)</formula>
    </cfRule>
    <cfRule type="notContainsErrors" dxfId="5949" priority="19035">
      <formula>NOT(ISERROR(A30))</formula>
    </cfRule>
  </conditionalFormatting>
  <conditionalFormatting sqref="A31">
    <cfRule type="cellIs" dxfId="5948" priority="19000" operator="equal">
      <formula>900000000</formula>
    </cfRule>
  </conditionalFormatting>
  <conditionalFormatting sqref="G31:I31 A31">
    <cfRule type="containsErrors" dxfId="5947" priority="19001">
      <formula>ISERROR(A31)</formula>
    </cfRule>
    <cfRule type="notContainsErrors" dxfId="5946" priority="19002">
      <formula>NOT(ISERROR(A31))</formula>
    </cfRule>
  </conditionalFormatting>
  <conditionalFormatting sqref="A33">
    <cfRule type="cellIs" dxfId="5945" priority="18967" operator="equal">
      <formula>900000000</formula>
    </cfRule>
  </conditionalFormatting>
  <conditionalFormatting sqref="G33:I33 A33">
    <cfRule type="containsErrors" dxfId="5944" priority="18968">
      <formula>ISERROR(A33)</formula>
    </cfRule>
    <cfRule type="notContainsErrors" dxfId="5943" priority="18969">
      <formula>NOT(ISERROR(A33))</formula>
    </cfRule>
  </conditionalFormatting>
  <conditionalFormatting sqref="A34">
    <cfRule type="cellIs" dxfId="5942" priority="18934" operator="equal">
      <formula>900000000</formula>
    </cfRule>
  </conditionalFormatting>
  <conditionalFormatting sqref="G34:I34 A34">
    <cfRule type="containsErrors" dxfId="5941" priority="18935">
      <formula>ISERROR(A34)</formula>
    </cfRule>
    <cfRule type="notContainsErrors" dxfId="5940" priority="18936">
      <formula>NOT(ISERROR(A34))</formula>
    </cfRule>
  </conditionalFormatting>
  <conditionalFormatting sqref="A35">
    <cfRule type="cellIs" dxfId="5939" priority="18901" operator="equal">
      <formula>900000000</formula>
    </cfRule>
  </conditionalFormatting>
  <conditionalFormatting sqref="G35:I35 A35">
    <cfRule type="containsErrors" dxfId="5938" priority="18902">
      <formula>ISERROR(A35)</formula>
    </cfRule>
    <cfRule type="notContainsErrors" dxfId="5937" priority="18903">
      <formula>NOT(ISERROR(A35))</formula>
    </cfRule>
  </conditionalFormatting>
  <conditionalFormatting sqref="O5:O11 O14 O17 O29:O30 O19:O21">
    <cfRule type="expression" dxfId="5936" priority="18857">
      <formula>IF($O5="CONTINÚA",1,0)</formula>
    </cfRule>
    <cfRule type="expression" dxfId="5935" priority="18858">
      <formula>IF($O5="REQUERIMIENTO",1,0)</formula>
    </cfRule>
    <cfRule type="expression" dxfId="5934" priority="18859">
      <formula>IF($O5="PERSISTE",1,0)</formula>
    </cfRule>
    <cfRule type="expression" dxfId="5933" priority="18860">
      <formula>IF($O5="PARCIALMENTE ATENDIDA",1,0)</formula>
    </cfRule>
    <cfRule type="expression" priority="18861">
      <formula>IF($O5="ATENDIDA",1,0)</formula>
    </cfRule>
    <cfRule type="expression" dxfId="5932" priority="18862">
      <formula>IF($O5="DETECTADA",1,0)</formula>
    </cfRule>
  </conditionalFormatting>
  <conditionalFormatting sqref="O6">
    <cfRule type="expression" dxfId="5931" priority="18749">
      <formula>IF($O6="CONTINÚA",1,0)</formula>
    </cfRule>
    <cfRule type="expression" dxfId="5930" priority="18750">
      <formula>IF($O6="REQUERIMIENTO",1,0)</formula>
    </cfRule>
    <cfRule type="expression" dxfId="5929" priority="18751">
      <formula>IF($O6="PERSISTE",1,0)</formula>
    </cfRule>
    <cfRule type="expression" dxfId="5928" priority="18752">
      <formula>IF($O6="PARCIALMENTE ATENDIDA",1,0)</formula>
    </cfRule>
    <cfRule type="expression" priority="18753">
      <formula>IF($O6="ATENDIDA",1,0)</formula>
    </cfRule>
    <cfRule type="expression" dxfId="5927" priority="18754">
      <formula>IF($O6="DETECTADA",1,0)</formula>
    </cfRule>
  </conditionalFormatting>
  <conditionalFormatting sqref="G5:I5 C5:E5 K5">
    <cfRule type="containsErrors" dxfId="5926" priority="18747">
      <formula>ISERROR(C5)</formula>
    </cfRule>
    <cfRule type="notContainsErrors" dxfId="5925" priority="18748">
      <formula>NOT(ISERROR(C5))</formula>
    </cfRule>
  </conditionalFormatting>
  <conditionalFormatting sqref="O5">
    <cfRule type="expression" dxfId="5924" priority="18740">
      <formula>IF($O5="CONTINUA",1,0)</formula>
    </cfRule>
    <cfRule type="expression" dxfId="5923" priority="18741">
      <formula>IF($O5="REQUERIMIENTO",1,0)</formula>
    </cfRule>
    <cfRule type="expression" dxfId="5922" priority="18742">
      <formula>IF($O5="PERSISTE",1,0)</formula>
    </cfRule>
    <cfRule type="expression" dxfId="5921" priority="18743">
      <formula>IF($O5="PARCIALMENTE ATENDIDA",1,0)</formula>
    </cfRule>
    <cfRule type="expression" priority="18744">
      <formula>IF($O5="ATENDIDA",1,0)</formula>
    </cfRule>
    <cfRule type="expression" dxfId="5920" priority="18745">
      <formula>IF($O5="DETECTADA",1,0)</formula>
    </cfRule>
  </conditionalFormatting>
  <conditionalFormatting sqref="O5">
    <cfRule type="expression" dxfId="5919" priority="18734">
      <formula>IF($O5="CONTINUA",1,0)</formula>
    </cfRule>
    <cfRule type="expression" dxfId="5918" priority="18735">
      <formula>IF($O5="REQUERIMIENTO",1,0)</formula>
    </cfRule>
    <cfRule type="expression" dxfId="5917" priority="18736">
      <formula>IF($O5="PERSISTE",1,0)</formula>
    </cfRule>
    <cfRule type="expression" dxfId="5916" priority="18737">
      <formula>IF($O5="PARCIALMENTE ATENDIDA",1,0)</formula>
    </cfRule>
    <cfRule type="expression" priority="18738">
      <formula>IF($O5="ATENDIDA",1,0)</formula>
    </cfRule>
    <cfRule type="expression" dxfId="5915" priority="18739">
      <formula>IF($O5="DETECTADA",1,0)</formula>
    </cfRule>
  </conditionalFormatting>
  <conditionalFormatting sqref="O5">
    <cfRule type="expression" dxfId="5914" priority="18728">
      <formula>IF($O5="CONTINUA",1,0)</formula>
    </cfRule>
    <cfRule type="expression" dxfId="5913" priority="18729">
      <formula>IF($O5="REQUERIMIENTO",1,0)</formula>
    </cfRule>
    <cfRule type="expression" dxfId="5912" priority="18730">
      <formula>IF($O5="PERSISTE",1,0)</formula>
    </cfRule>
    <cfRule type="expression" dxfId="5911" priority="18731">
      <formula>IF($O5="PARCIALMENTE ATENDIDA",1,0)</formula>
    </cfRule>
    <cfRule type="expression" priority="18732">
      <formula>IF($O5="ATENDIDA",1,0)</formula>
    </cfRule>
    <cfRule type="expression" dxfId="5910" priority="18733">
      <formula>IF($O5="DETECTADA",1,0)</formula>
    </cfRule>
  </conditionalFormatting>
  <conditionalFormatting sqref="O5">
    <cfRule type="expression" dxfId="5909" priority="18722">
      <formula>IF($O5="CONTINUA",1,0)</formula>
    </cfRule>
    <cfRule type="expression" dxfId="5908" priority="18723">
      <formula>IF($O5="REQUERIMIENTO",1,0)</formula>
    </cfRule>
    <cfRule type="expression" dxfId="5907" priority="18724">
      <formula>IF($O5="PERSISTE",1,0)</formula>
    </cfRule>
    <cfRule type="expression" dxfId="5906" priority="18725">
      <formula>IF($O5="PARCIALMENTE ATENDIDA",1,0)</formula>
    </cfRule>
    <cfRule type="expression" priority="18726">
      <formula>IF($O5="ATENDIDA",1,0)</formula>
    </cfRule>
    <cfRule type="expression" dxfId="5905" priority="18727">
      <formula>IF($O5="DETECTADA",1,0)</formula>
    </cfRule>
  </conditionalFormatting>
  <conditionalFormatting sqref="O5">
    <cfRule type="expression" dxfId="5904" priority="18716">
      <formula>IF($O5="CONTINUA",1,0)</formula>
    </cfRule>
    <cfRule type="expression" dxfId="5903" priority="18717">
      <formula>IF($O5="REQUERIMIENTO",1,0)</formula>
    </cfRule>
    <cfRule type="expression" dxfId="5902" priority="18718">
      <formula>IF($O5="PERSISTE",1,0)</formula>
    </cfRule>
    <cfRule type="expression" dxfId="5901" priority="18719">
      <formula>IF($O5="PARCIALMENTE ATENDIDA",1,0)</formula>
    </cfRule>
    <cfRule type="expression" priority="18720">
      <formula>IF($O5="ATENDIDA",1,0)</formula>
    </cfRule>
    <cfRule type="expression" dxfId="5900" priority="18721">
      <formula>IF($O5="DETECTADA",1,0)</formula>
    </cfRule>
  </conditionalFormatting>
  <conditionalFormatting sqref="O5">
    <cfRule type="expression" dxfId="5899" priority="18710">
      <formula>IF($O5="CONTINÚA",1,0)</formula>
    </cfRule>
    <cfRule type="expression" dxfId="5898" priority="18711">
      <formula>IF($O5="REQUERIMIENTO",1,0)</formula>
    </cfRule>
    <cfRule type="expression" dxfId="5897" priority="18712">
      <formula>IF($O5="PERSISTE",1,0)</formula>
    </cfRule>
    <cfRule type="expression" dxfId="5896" priority="18713">
      <formula>IF($O5="PARCIALMENTE ATENDIDA",1,0)</formula>
    </cfRule>
    <cfRule type="expression" priority="18714">
      <formula>IF($O5="ATENDIDA",1,0)</formula>
    </cfRule>
    <cfRule type="expression" dxfId="5895" priority="18715">
      <formula>IF($O5="DETECTADA",1,0)</formula>
    </cfRule>
  </conditionalFormatting>
  <conditionalFormatting sqref="O5:O7">
    <cfRule type="expression" dxfId="5894" priority="18704">
      <formula>IF($O5="CONTINUA",1,0)</formula>
    </cfRule>
    <cfRule type="expression" dxfId="5893" priority="18705">
      <formula>IF($O5="REQUERIMIENTO",1,0)</formula>
    </cfRule>
    <cfRule type="expression" dxfId="5892" priority="18706">
      <formula>IF($O5="PERSISTE",1,0)</formula>
    </cfRule>
    <cfRule type="expression" dxfId="5891" priority="18707">
      <formula>IF($O5="PARCIALMENTE ATENDIDA",1,0)</formula>
    </cfRule>
    <cfRule type="expression" priority="18708">
      <formula>IF($O5="ATENDIDA",1,0)</formula>
    </cfRule>
    <cfRule type="expression" dxfId="5890" priority="18709">
      <formula>IF($O5="DETECTADA",1,0)</formula>
    </cfRule>
  </conditionalFormatting>
  <conditionalFormatting sqref="O5:O7">
    <cfRule type="expression" dxfId="5889" priority="18698">
      <formula>IF($O5="CONTINUA",1,0)</formula>
    </cfRule>
    <cfRule type="expression" dxfId="5888" priority="18699">
      <formula>IF($O5="REQUERIMIENTO",1,0)</formula>
    </cfRule>
    <cfRule type="expression" dxfId="5887" priority="18700">
      <formula>IF($O5="PERSISTE",1,0)</formula>
    </cfRule>
    <cfRule type="expression" dxfId="5886" priority="18701">
      <formula>IF($O5="PARCIALMENTE ATENDIDA",1,0)</formula>
    </cfRule>
    <cfRule type="expression" priority="18702">
      <formula>IF($O5="ATENDIDA",1,0)</formula>
    </cfRule>
    <cfRule type="expression" dxfId="5885" priority="18703">
      <formula>IF($O5="DETECTADA",1,0)</formula>
    </cfRule>
  </conditionalFormatting>
  <conditionalFormatting sqref="O5:O7">
    <cfRule type="expression" dxfId="5884" priority="18692">
      <formula>IF($O5="CONTINUA",1,0)</formula>
    </cfRule>
    <cfRule type="expression" dxfId="5883" priority="18693">
      <formula>IF($O5="REQUERIMIENTO",1,0)</formula>
    </cfRule>
    <cfRule type="expression" dxfId="5882" priority="18694">
      <formula>IF($O5="PERSISTE",1,0)</formula>
    </cfRule>
    <cfRule type="expression" dxfId="5881" priority="18695">
      <formula>IF($O5="PARCIALMENTE ATENDIDA",1,0)</formula>
    </cfRule>
    <cfRule type="expression" priority="18696">
      <formula>IF($O5="ATENDIDA",1,0)</formula>
    </cfRule>
    <cfRule type="expression" dxfId="5880" priority="18697">
      <formula>IF($O5="DETECTADA",1,0)</formula>
    </cfRule>
  </conditionalFormatting>
  <conditionalFormatting sqref="O5:O7">
    <cfRule type="expression" dxfId="5879" priority="18686">
      <formula>IF($O5="CONTINUA",1,0)</formula>
    </cfRule>
    <cfRule type="expression" dxfId="5878" priority="18687">
      <formula>IF($O5="REQUERIMIENTO",1,0)</formula>
    </cfRule>
    <cfRule type="expression" dxfId="5877" priority="18688">
      <formula>IF($O5="PERSISTE",1,0)</formula>
    </cfRule>
    <cfRule type="expression" dxfId="5876" priority="18689">
      <formula>IF($O5="PARCIALMENTE ATENDIDA",1,0)</formula>
    </cfRule>
    <cfRule type="expression" priority="18690">
      <formula>IF($O5="ATENDIDA",1,0)</formula>
    </cfRule>
    <cfRule type="expression" dxfId="5875" priority="18691">
      <formula>IF($O5="DETECTADA",1,0)</formula>
    </cfRule>
  </conditionalFormatting>
  <conditionalFormatting sqref="O5:O7">
    <cfRule type="expression" dxfId="5874" priority="18680">
      <formula>IF($O5="CONTINUA",1,0)</formula>
    </cfRule>
    <cfRule type="expression" dxfId="5873" priority="18681">
      <formula>IF($O5="REQUERIMIENTO",1,0)</formula>
    </cfRule>
    <cfRule type="expression" dxfId="5872" priority="18682">
      <formula>IF($O5="PERSISTE",1,0)</formula>
    </cfRule>
    <cfRule type="expression" dxfId="5871" priority="18683">
      <formula>IF($O5="PARCIALMENTE ATENDIDA",1,0)</formula>
    </cfRule>
    <cfRule type="expression" priority="18684">
      <formula>IF($O5="ATENDIDA",1,0)</formula>
    </cfRule>
    <cfRule type="expression" dxfId="5870" priority="18685">
      <formula>IF($O5="DETECTADA",1,0)</formula>
    </cfRule>
  </conditionalFormatting>
  <conditionalFormatting sqref="O5:O7">
    <cfRule type="expression" dxfId="5869" priority="18674">
      <formula>IF($O5="CONTINÚA",1,0)</formula>
    </cfRule>
    <cfRule type="expression" dxfId="5868" priority="18675">
      <formula>IF($O5="REQUERIMIENTO",1,0)</formula>
    </cfRule>
    <cfRule type="expression" dxfId="5867" priority="18676">
      <formula>IF($O5="PERSISTE",1,0)</formula>
    </cfRule>
    <cfRule type="expression" dxfId="5866" priority="18677">
      <formula>IF($O5="PARCIALMENTE ATENDIDA",1,0)</formula>
    </cfRule>
    <cfRule type="expression" priority="18678">
      <formula>IF($O5="ATENDIDA",1,0)</formula>
    </cfRule>
    <cfRule type="expression" dxfId="5865" priority="18679">
      <formula>IF($O5="DETECTADA",1,0)</formula>
    </cfRule>
  </conditionalFormatting>
  <conditionalFormatting sqref="O8">
    <cfRule type="expression" dxfId="5864" priority="18668">
      <formula>IF($O8="CONTINUA",1,0)</formula>
    </cfRule>
    <cfRule type="expression" dxfId="5863" priority="18669">
      <formula>IF($O8="REQUERIMIENTO",1,0)</formula>
    </cfRule>
    <cfRule type="expression" dxfId="5862" priority="18670">
      <formula>IF($O8="PERSISTE",1,0)</formula>
    </cfRule>
    <cfRule type="expression" dxfId="5861" priority="18671">
      <formula>IF($O8="PARCIALMENTE ATENDIDA",1,0)</formula>
    </cfRule>
    <cfRule type="expression" priority="18672">
      <formula>IF($O8="ATENDIDA",1,0)</formula>
    </cfRule>
    <cfRule type="expression" dxfId="5860" priority="18673">
      <formula>IF($O8="DETECTADA",1,0)</formula>
    </cfRule>
  </conditionalFormatting>
  <conditionalFormatting sqref="O8">
    <cfRule type="expression" dxfId="5859" priority="18662">
      <formula>IF($O8="CONTINUA",1,0)</formula>
    </cfRule>
    <cfRule type="expression" dxfId="5858" priority="18663">
      <formula>IF($O8="REQUERIMIENTO",1,0)</formula>
    </cfRule>
    <cfRule type="expression" dxfId="5857" priority="18664">
      <formula>IF($O8="PERSISTE",1,0)</formula>
    </cfRule>
    <cfRule type="expression" dxfId="5856" priority="18665">
      <formula>IF($O8="PARCIALMENTE ATENDIDA",1,0)</formula>
    </cfRule>
    <cfRule type="expression" priority="18666">
      <formula>IF($O8="ATENDIDA",1,0)</formula>
    </cfRule>
    <cfRule type="expression" dxfId="5855" priority="18667">
      <formula>IF($O8="DETECTADA",1,0)</formula>
    </cfRule>
  </conditionalFormatting>
  <conditionalFormatting sqref="O8">
    <cfRule type="expression" dxfId="5854" priority="18656">
      <formula>IF($O8="CONTINUA",1,0)</formula>
    </cfRule>
    <cfRule type="expression" dxfId="5853" priority="18657">
      <formula>IF($O8="REQUERIMIENTO",1,0)</formula>
    </cfRule>
    <cfRule type="expression" dxfId="5852" priority="18658">
      <formula>IF($O8="PERSISTE",1,0)</formula>
    </cfRule>
    <cfRule type="expression" dxfId="5851" priority="18659">
      <formula>IF($O8="PARCIALMENTE ATENDIDA",1,0)</formula>
    </cfRule>
    <cfRule type="expression" priority="18660">
      <formula>IF($O8="ATENDIDA",1,0)</formula>
    </cfRule>
    <cfRule type="expression" dxfId="5850" priority="18661">
      <formula>IF($O8="DETECTADA",1,0)</formula>
    </cfRule>
  </conditionalFormatting>
  <conditionalFormatting sqref="O8">
    <cfRule type="expression" dxfId="5849" priority="18650">
      <formula>IF($O8="CONTINUA",1,0)</formula>
    </cfRule>
    <cfRule type="expression" dxfId="5848" priority="18651">
      <formula>IF($O8="REQUERIMIENTO",1,0)</formula>
    </cfRule>
    <cfRule type="expression" dxfId="5847" priority="18652">
      <formula>IF($O8="PERSISTE",1,0)</formula>
    </cfRule>
    <cfRule type="expression" dxfId="5846" priority="18653">
      <formula>IF($O8="PARCIALMENTE ATENDIDA",1,0)</formula>
    </cfRule>
    <cfRule type="expression" priority="18654">
      <formula>IF($O8="ATENDIDA",1,0)</formula>
    </cfRule>
    <cfRule type="expression" dxfId="5845" priority="18655">
      <formula>IF($O8="DETECTADA",1,0)</formula>
    </cfRule>
  </conditionalFormatting>
  <conditionalFormatting sqref="O8">
    <cfRule type="expression" dxfId="5844" priority="18644">
      <formula>IF($O8="CONTINUA",1,0)</formula>
    </cfRule>
    <cfRule type="expression" dxfId="5843" priority="18645">
      <formula>IF($O8="REQUERIMIENTO",1,0)</formula>
    </cfRule>
    <cfRule type="expression" dxfId="5842" priority="18646">
      <formula>IF($O8="PERSISTE",1,0)</formula>
    </cfRule>
    <cfRule type="expression" dxfId="5841" priority="18647">
      <formula>IF($O8="PARCIALMENTE ATENDIDA",1,0)</formula>
    </cfRule>
    <cfRule type="expression" priority="18648">
      <formula>IF($O8="ATENDIDA",1,0)</formula>
    </cfRule>
    <cfRule type="expression" dxfId="5840" priority="18649">
      <formula>IF($O8="DETECTADA",1,0)</formula>
    </cfRule>
  </conditionalFormatting>
  <conditionalFormatting sqref="O8">
    <cfRule type="expression" dxfId="5839" priority="18638">
      <formula>IF($O8="CONTINÚA",1,0)</formula>
    </cfRule>
    <cfRule type="expression" dxfId="5838" priority="18639">
      <formula>IF($O8="REQUERIMIENTO",1,0)</formula>
    </cfRule>
    <cfRule type="expression" dxfId="5837" priority="18640">
      <formula>IF($O8="PERSISTE",1,0)</formula>
    </cfRule>
    <cfRule type="expression" dxfId="5836" priority="18641">
      <formula>IF($O8="PARCIALMENTE ATENDIDA",1,0)</formula>
    </cfRule>
    <cfRule type="expression" priority="18642">
      <formula>IF($O8="ATENDIDA",1,0)</formula>
    </cfRule>
    <cfRule type="expression" dxfId="5835" priority="18643">
      <formula>IF($O8="DETECTADA",1,0)</formula>
    </cfRule>
  </conditionalFormatting>
  <conditionalFormatting sqref="O9">
    <cfRule type="expression" dxfId="5834" priority="18632">
      <formula>IF($O9="CONTINUA",1,0)</formula>
    </cfRule>
    <cfRule type="expression" dxfId="5833" priority="18633">
      <formula>IF($O9="REQUERIMIENTO",1,0)</formula>
    </cfRule>
    <cfRule type="expression" dxfId="5832" priority="18634">
      <formula>IF($O9="PERSISTE",1,0)</formula>
    </cfRule>
    <cfRule type="expression" dxfId="5831" priority="18635">
      <formula>IF($O9="PARCIALMENTE ATENDIDA",1,0)</formula>
    </cfRule>
    <cfRule type="expression" priority="18636">
      <formula>IF($O9="ATENDIDA",1,0)</formula>
    </cfRule>
    <cfRule type="expression" dxfId="5830" priority="18637">
      <formula>IF($O9="DETECTADA",1,0)</formula>
    </cfRule>
  </conditionalFormatting>
  <conditionalFormatting sqref="O9">
    <cfRule type="expression" dxfId="5829" priority="18626">
      <formula>IF($O9="CONTINUA",1,0)</formula>
    </cfRule>
    <cfRule type="expression" dxfId="5828" priority="18627">
      <formula>IF($O9="REQUERIMIENTO",1,0)</formula>
    </cfRule>
    <cfRule type="expression" dxfId="5827" priority="18628">
      <formula>IF($O9="PERSISTE",1,0)</formula>
    </cfRule>
    <cfRule type="expression" dxfId="5826" priority="18629">
      <formula>IF($O9="PARCIALMENTE ATENDIDA",1,0)</formula>
    </cfRule>
    <cfRule type="expression" priority="18630">
      <formula>IF($O9="ATENDIDA",1,0)</formula>
    </cfRule>
    <cfRule type="expression" dxfId="5825" priority="18631">
      <formula>IF($O9="DETECTADA",1,0)</formula>
    </cfRule>
  </conditionalFormatting>
  <conditionalFormatting sqref="O9">
    <cfRule type="expression" dxfId="5824" priority="18620">
      <formula>IF($O9="CONTINUA",1,0)</formula>
    </cfRule>
    <cfRule type="expression" dxfId="5823" priority="18621">
      <formula>IF($O9="REQUERIMIENTO",1,0)</formula>
    </cfRule>
    <cfRule type="expression" dxfId="5822" priority="18622">
      <formula>IF($O9="PERSISTE",1,0)</formula>
    </cfRule>
    <cfRule type="expression" dxfId="5821" priority="18623">
      <formula>IF($O9="PARCIALMENTE ATENDIDA",1,0)</formula>
    </cfRule>
    <cfRule type="expression" priority="18624">
      <formula>IF($O9="ATENDIDA",1,0)</formula>
    </cfRule>
    <cfRule type="expression" dxfId="5820" priority="18625">
      <formula>IF($O9="DETECTADA",1,0)</formula>
    </cfRule>
  </conditionalFormatting>
  <conditionalFormatting sqref="O9">
    <cfRule type="expression" dxfId="5819" priority="18614">
      <formula>IF($O9="CONTINUA",1,0)</formula>
    </cfRule>
    <cfRule type="expression" dxfId="5818" priority="18615">
      <formula>IF($O9="REQUERIMIENTO",1,0)</formula>
    </cfRule>
    <cfRule type="expression" dxfId="5817" priority="18616">
      <formula>IF($O9="PERSISTE",1,0)</formula>
    </cfRule>
    <cfRule type="expression" dxfId="5816" priority="18617">
      <formula>IF($O9="PARCIALMENTE ATENDIDA",1,0)</formula>
    </cfRule>
    <cfRule type="expression" priority="18618">
      <formula>IF($O9="ATENDIDA",1,0)</formula>
    </cfRule>
    <cfRule type="expression" dxfId="5815" priority="18619">
      <formula>IF($O9="DETECTADA",1,0)</formula>
    </cfRule>
  </conditionalFormatting>
  <conditionalFormatting sqref="O9">
    <cfRule type="expression" dxfId="5814" priority="18608">
      <formula>IF($O9="CONTINUA",1,0)</formula>
    </cfRule>
    <cfRule type="expression" dxfId="5813" priority="18609">
      <formula>IF($O9="REQUERIMIENTO",1,0)</formula>
    </cfRule>
    <cfRule type="expression" dxfId="5812" priority="18610">
      <formula>IF($O9="PERSISTE",1,0)</formula>
    </cfRule>
    <cfRule type="expression" dxfId="5811" priority="18611">
      <formula>IF($O9="PARCIALMENTE ATENDIDA",1,0)</formula>
    </cfRule>
    <cfRule type="expression" priority="18612">
      <formula>IF($O9="ATENDIDA",1,0)</formula>
    </cfRule>
    <cfRule type="expression" dxfId="5810" priority="18613">
      <formula>IF($O9="DETECTADA",1,0)</formula>
    </cfRule>
  </conditionalFormatting>
  <conditionalFormatting sqref="O9">
    <cfRule type="expression" dxfId="5809" priority="18602">
      <formula>IF($O9="CONTINÚA",1,0)</formula>
    </cfRule>
    <cfRule type="expression" dxfId="5808" priority="18603">
      <formula>IF($O9="REQUERIMIENTO",1,0)</formula>
    </cfRule>
    <cfRule type="expression" dxfId="5807" priority="18604">
      <formula>IF($O9="PERSISTE",1,0)</formula>
    </cfRule>
    <cfRule type="expression" dxfId="5806" priority="18605">
      <formula>IF($O9="PARCIALMENTE ATENDIDA",1,0)</formula>
    </cfRule>
    <cfRule type="expression" priority="18606">
      <formula>IF($O9="ATENDIDA",1,0)</formula>
    </cfRule>
    <cfRule type="expression" dxfId="5805" priority="18607">
      <formula>IF($O9="DETECTADA",1,0)</formula>
    </cfRule>
  </conditionalFormatting>
  <conditionalFormatting sqref="O10">
    <cfRule type="expression" dxfId="5804" priority="18560">
      <formula>IF($O10="CONTINUA",1,0)</formula>
    </cfRule>
    <cfRule type="expression" dxfId="5803" priority="18561">
      <formula>IF($O10="REQUERIMIENTO",1,0)</formula>
    </cfRule>
    <cfRule type="expression" dxfId="5802" priority="18562">
      <formula>IF($O10="PERSISTE",1,0)</formula>
    </cfRule>
    <cfRule type="expression" dxfId="5801" priority="18563">
      <formula>IF($O10="PARCIALMENTE ATENDIDA",1,0)</formula>
    </cfRule>
    <cfRule type="expression" priority="18564">
      <formula>IF($O10="ATENDIDA",1,0)</formula>
    </cfRule>
    <cfRule type="expression" dxfId="5800" priority="18565">
      <formula>IF($O10="DETECTADA",1,0)</formula>
    </cfRule>
  </conditionalFormatting>
  <conditionalFormatting sqref="O10">
    <cfRule type="expression" dxfId="5799" priority="18554">
      <formula>IF($O10="CONTINUA",1,0)</formula>
    </cfRule>
    <cfRule type="expression" dxfId="5798" priority="18555">
      <formula>IF($O10="REQUERIMIENTO",1,0)</formula>
    </cfRule>
    <cfRule type="expression" dxfId="5797" priority="18556">
      <formula>IF($O10="PERSISTE",1,0)</formula>
    </cfRule>
    <cfRule type="expression" dxfId="5796" priority="18557">
      <formula>IF($O10="PARCIALMENTE ATENDIDA",1,0)</formula>
    </cfRule>
    <cfRule type="expression" priority="18558">
      <formula>IF($O10="ATENDIDA",1,0)</formula>
    </cfRule>
    <cfRule type="expression" dxfId="5795" priority="18559">
      <formula>IF($O10="DETECTADA",1,0)</formula>
    </cfRule>
  </conditionalFormatting>
  <conditionalFormatting sqref="O10">
    <cfRule type="expression" dxfId="5794" priority="18548">
      <formula>IF($O10="CONTINUA",1,0)</formula>
    </cfRule>
    <cfRule type="expression" dxfId="5793" priority="18549">
      <formula>IF($O10="REQUERIMIENTO",1,0)</formula>
    </cfRule>
    <cfRule type="expression" dxfId="5792" priority="18550">
      <formula>IF($O10="PERSISTE",1,0)</formula>
    </cfRule>
    <cfRule type="expression" dxfId="5791" priority="18551">
      <formula>IF($O10="PARCIALMENTE ATENDIDA",1,0)</formula>
    </cfRule>
    <cfRule type="expression" priority="18552">
      <formula>IF($O10="ATENDIDA",1,0)</formula>
    </cfRule>
    <cfRule type="expression" dxfId="5790" priority="18553">
      <formula>IF($O10="DETECTADA",1,0)</formula>
    </cfRule>
  </conditionalFormatting>
  <conditionalFormatting sqref="O10">
    <cfRule type="expression" dxfId="5789" priority="18542">
      <formula>IF($O10="CONTINUA",1,0)</formula>
    </cfRule>
    <cfRule type="expression" dxfId="5788" priority="18543">
      <formula>IF($O10="REQUERIMIENTO",1,0)</formula>
    </cfRule>
    <cfRule type="expression" dxfId="5787" priority="18544">
      <formula>IF($O10="PERSISTE",1,0)</formula>
    </cfRule>
    <cfRule type="expression" dxfId="5786" priority="18545">
      <formula>IF($O10="PARCIALMENTE ATENDIDA",1,0)</formula>
    </cfRule>
    <cfRule type="expression" priority="18546">
      <formula>IF($O10="ATENDIDA",1,0)</formula>
    </cfRule>
    <cfRule type="expression" dxfId="5785" priority="18547">
      <formula>IF($O10="DETECTADA",1,0)</formula>
    </cfRule>
  </conditionalFormatting>
  <conditionalFormatting sqref="O10">
    <cfRule type="expression" dxfId="5784" priority="18536">
      <formula>IF($O10="CONTINUA",1,0)</formula>
    </cfRule>
    <cfRule type="expression" dxfId="5783" priority="18537">
      <formula>IF($O10="REQUERIMIENTO",1,0)</formula>
    </cfRule>
    <cfRule type="expression" dxfId="5782" priority="18538">
      <formula>IF($O10="PERSISTE",1,0)</formula>
    </cfRule>
    <cfRule type="expression" dxfId="5781" priority="18539">
      <formula>IF($O10="PARCIALMENTE ATENDIDA",1,0)</formula>
    </cfRule>
    <cfRule type="expression" priority="18540">
      <formula>IF($O10="ATENDIDA",1,0)</formula>
    </cfRule>
    <cfRule type="expression" dxfId="5780" priority="18541">
      <formula>IF($O10="DETECTADA",1,0)</formula>
    </cfRule>
  </conditionalFormatting>
  <conditionalFormatting sqref="O10">
    <cfRule type="expression" dxfId="5779" priority="18530">
      <formula>IF($O10="CONTINÚA",1,0)</formula>
    </cfRule>
    <cfRule type="expression" dxfId="5778" priority="18531">
      <formula>IF($O10="REQUERIMIENTO",1,0)</formula>
    </cfRule>
    <cfRule type="expression" dxfId="5777" priority="18532">
      <formula>IF($O10="PERSISTE",1,0)</formula>
    </cfRule>
    <cfRule type="expression" dxfId="5776" priority="18533">
      <formula>IF($O10="PARCIALMENTE ATENDIDA",1,0)</formula>
    </cfRule>
    <cfRule type="expression" priority="18534">
      <formula>IF($O10="ATENDIDA",1,0)</formula>
    </cfRule>
    <cfRule type="expression" dxfId="5775" priority="18535">
      <formula>IF($O10="DETECTADA",1,0)</formula>
    </cfRule>
  </conditionalFormatting>
  <conditionalFormatting sqref="O11">
    <cfRule type="expression" dxfId="5774" priority="18524">
      <formula>IF($O11="CONTINUA",1,0)</formula>
    </cfRule>
    <cfRule type="expression" dxfId="5773" priority="18525">
      <formula>IF($O11="REQUERIMIENTO",1,0)</formula>
    </cfRule>
    <cfRule type="expression" dxfId="5772" priority="18526">
      <formula>IF($O11="PERSISTE",1,0)</formula>
    </cfRule>
    <cfRule type="expression" dxfId="5771" priority="18527">
      <formula>IF($O11="PARCIALMENTE ATENDIDA",1,0)</formula>
    </cfRule>
    <cfRule type="expression" priority="18528">
      <formula>IF($O11="ATENDIDA",1,0)</formula>
    </cfRule>
    <cfRule type="expression" dxfId="5770" priority="18529">
      <formula>IF($O11="DETECTADA",1,0)</formula>
    </cfRule>
  </conditionalFormatting>
  <conditionalFormatting sqref="O11">
    <cfRule type="expression" dxfId="5769" priority="18518">
      <formula>IF($O11="CONTINUA",1,0)</formula>
    </cfRule>
    <cfRule type="expression" dxfId="5768" priority="18519">
      <formula>IF($O11="REQUERIMIENTO",1,0)</formula>
    </cfRule>
    <cfRule type="expression" dxfId="5767" priority="18520">
      <formula>IF($O11="PERSISTE",1,0)</formula>
    </cfRule>
    <cfRule type="expression" dxfId="5766" priority="18521">
      <formula>IF($O11="PARCIALMENTE ATENDIDA",1,0)</formula>
    </cfRule>
    <cfRule type="expression" priority="18522">
      <formula>IF($O11="ATENDIDA",1,0)</formula>
    </cfRule>
    <cfRule type="expression" dxfId="5765" priority="18523">
      <formula>IF($O11="DETECTADA",1,0)</formula>
    </cfRule>
  </conditionalFormatting>
  <conditionalFormatting sqref="O11">
    <cfRule type="expression" dxfId="5764" priority="18512">
      <formula>IF($O11="CONTINUA",1,0)</formula>
    </cfRule>
    <cfRule type="expression" dxfId="5763" priority="18513">
      <formula>IF($O11="REQUERIMIENTO",1,0)</formula>
    </cfRule>
    <cfRule type="expression" dxfId="5762" priority="18514">
      <formula>IF($O11="PERSISTE",1,0)</formula>
    </cfRule>
    <cfRule type="expression" dxfId="5761" priority="18515">
      <formula>IF($O11="PARCIALMENTE ATENDIDA",1,0)</formula>
    </cfRule>
    <cfRule type="expression" priority="18516">
      <formula>IF($O11="ATENDIDA",1,0)</formula>
    </cfRule>
    <cfRule type="expression" dxfId="5760" priority="18517">
      <formula>IF($O11="DETECTADA",1,0)</formula>
    </cfRule>
  </conditionalFormatting>
  <conditionalFormatting sqref="O11">
    <cfRule type="expression" dxfId="5759" priority="18506">
      <formula>IF($O11="CONTINUA",1,0)</formula>
    </cfRule>
    <cfRule type="expression" dxfId="5758" priority="18507">
      <formula>IF($O11="REQUERIMIENTO",1,0)</formula>
    </cfRule>
    <cfRule type="expression" dxfId="5757" priority="18508">
      <formula>IF($O11="PERSISTE",1,0)</formula>
    </cfRule>
    <cfRule type="expression" dxfId="5756" priority="18509">
      <formula>IF($O11="PARCIALMENTE ATENDIDA",1,0)</formula>
    </cfRule>
    <cfRule type="expression" priority="18510">
      <formula>IF($O11="ATENDIDA",1,0)</formula>
    </cfRule>
    <cfRule type="expression" dxfId="5755" priority="18511">
      <formula>IF($O11="DETECTADA",1,0)</formula>
    </cfRule>
  </conditionalFormatting>
  <conditionalFormatting sqref="O11">
    <cfRule type="expression" dxfId="5754" priority="18500">
      <formula>IF($O11="CONTINUA",1,0)</formula>
    </cfRule>
    <cfRule type="expression" dxfId="5753" priority="18501">
      <formula>IF($O11="REQUERIMIENTO",1,0)</formula>
    </cfRule>
    <cfRule type="expression" dxfId="5752" priority="18502">
      <formula>IF($O11="PERSISTE",1,0)</formula>
    </cfRule>
    <cfRule type="expression" dxfId="5751" priority="18503">
      <formula>IF($O11="PARCIALMENTE ATENDIDA",1,0)</formula>
    </cfRule>
    <cfRule type="expression" priority="18504">
      <formula>IF($O11="ATENDIDA",1,0)</formula>
    </cfRule>
    <cfRule type="expression" dxfId="5750" priority="18505">
      <formula>IF($O11="DETECTADA",1,0)</formula>
    </cfRule>
  </conditionalFormatting>
  <conditionalFormatting sqref="O11">
    <cfRule type="expression" dxfId="5749" priority="18494">
      <formula>IF($O11="CONTINÚA",1,0)</formula>
    </cfRule>
    <cfRule type="expression" dxfId="5748" priority="18495">
      <formula>IF($O11="REQUERIMIENTO",1,0)</formula>
    </cfRule>
    <cfRule type="expression" dxfId="5747" priority="18496">
      <formula>IF($O11="PERSISTE",1,0)</formula>
    </cfRule>
    <cfRule type="expression" dxfId="5746" priority="18497">
      <formula>IF($O11="PARCIALMENTE ATENDIDA",1,0)</formula>
    </cfRule>
    <cfRule type="expression" priority="18498">
      <formula>IF($O11="ATENDIDA",1,0)</formula>
    </cfRule>
    <cfRule type="expression" dxfId="5745" priority="18499">
      <formula>IF($O11="DETECTADA",1,0)</formula>
    </cfRule>
  </conditionalFormatting>
  <conditionalFormatting sqref="O14">
    <cfRule type="expression" dxfId="5744" priority="18416">
      <formula>IF($O14="CONTINUA",1,0)</formula>
    </cfRule>
    <cfRule type="expression" dxfId="5743" priority="18417">
      <formula>IF($O14="REQUERIMIENTO",1,0)</formula>
    </cfRule>
    <cfRule type="expression" dxfId="5742" priority="18418">
      <formula>IF($O14="PERSISTE",1,0)</formula>
    </cfRule>
    <cfRule type="expression" dxfId="5741" priority="18419">
      <formula>IF($O14="PARCIALMENTE ATENDIDA",1,0)</formula>
    </cfRule>
    <cfRule type="expression" priority="18420">
      <formula>IF($O14="ATENDIDA",1,0)</formula>
    </cfRule>
    <cfRule type="expression" dxfId="5740" priority="18421">
      <formula>IF($O14="DETECTADA",1,0)</formula>
    </cfRule>
  </conditionalFormatting>
  <conditionalFormatting sqref="O14">
    <cfRule type="expression" dxfId="5739" priority="18410">
      <formula>IF($O14="CONTINUA",1,0)</formula>
    </cfRule>
    <cfRule type="expression" dxfId="5738" priority="18411">
      <formula>IF($O14="REQUERIMIENTO",1,0)</formula>
    </cfRule>
    <cfRule type="expression" dxfId="5737" priority="18412">
      <formula>IF($O14="PERSISTE",1,0)</formula>
    </cfRule>
    <cfRule type="expression" dxfId="5736" priority="18413">
      <formula>IF($O14="PARCIALMENTE ATENDIDA",1,0)</formula>
    </cfRule>
    <cfRule type="expression" priority="18414">
      <formula>IF($O14="ATENDIDA",1,0)</formula>
    </cfRule>
    <cfRule type="expression" dxfId="5735" priority="18415">
      <formula>IF($O14="DETECTADA",1,0)</formula>
    </cfRule>
  </conditionalFormatting>
  <conditionalFormatting sqref="O14">
    <cfRule type="expression" dxfId="5734" priority="18404">
      <formula>IF($O14="CONTINUA",1,0)</formula>
    </cfRule>
    <cfRule type="expression" dxfId="5733" priority="18405">
      <formula>IF($O14="REQUERIMIENTO",1,0)</formula>
    </cfRule>
    <cfRule type="expression" dxfId="5732" priority="18406">
      <formula>IF($O14="PERSISTE",1,0)</formula>
    </cfRule>
    <cfRule type="expression" dxfId="5731" priority="18407">
      <formula>IF($O14="PARCIALMENTE ATENDIDA",1,0)</formula>
    </cfRule>
    <cfRule type="expression" priority="18408">
      <formula>IF($O14="ATENDIDA",1,0)</formula>
    </cfRule>
    <cfRule type="expression" dxfId="5730" priority="18409">
      <formula>IF($O14="DETECTADA",1,0)</formula>
    </cfRule>
  </conditionalFormatting>
  <conditionalFormatting sqref="O14">
    <cfRule type="expression" dxfId="5729" priority="18398">
      <formula>IF($O14="CONTINUA",1,0)</formula>
    </cfRule>
    <cfRule type="expression" dxfId="5728" priority="18399">
      <formula>IF($O14="REQUERIMIENTO",1,0)</formula>
    </cfRule>
    <cfRule type="expression" dxfId="5727" priority="18400">
      <formula>IF($O14="PERSISTE",1,0)</formula>
    </cfRule>
    <cfRule type="expression" dxfId="5726" priority="18401">
      <formula>IF($O14="PARCIALMENTE ATENDIDA",1,0)</formula>
    </cfRule>
    <cfRule type="expression" priority="18402">
      <formula>IF($O14="ATENDIDA",1,0)</formula>
    </cfRule>
    <cfRule type="expression" dxfId="5725" priority="18403">
      <formula>IF($O14="DETECTADA",1,0)</formula>
    </cfRule>
  </conditionalFormatting>
  <conditionalFormatting sqref="O14">
    <cfRule type="expression" dxfId="5724" priority="18392">
      <formula>IF($O14="CONTINUA",1,0)</formula>
    </cfRule>
    <cfRule type="expression" dxfId="5723" priority="18393">
      <formula>IF($O14="REQUERIMIENTO",1,0)</formula>
    </cfRule>
    <cfRule type="expression" dxfId="5722" priority="18394">
      <formula>IF($O14="PERSISTE",1,0)</formula>
    </cfRule>
    <cfRule type="expression" dxfId="5721" priority="18395">
      <formula>IF($O14="PARCIALMENTE ATENDIDA",1,0)</formula>
    </cfRule>
    <cfRule type="expression" priority="18396">
      <formula>IF($O14="ATENDIDA",1,0)</formula>
    </cfRule>
    <cfRule type="expression" dxfId="5720" priority="18397">
      <formula>IF($O14="DETECTADA",1,0)</formula>
    </cfRule>
  </conditionalFormatting>
  <conditionalFormatting sqref="O14">
    <cfRule type="expression" dxfId="5719" priority="18386">
      <formula>IF($O14="CONTINÚA",1,0)</formula>
    </cfRule>
    <cfRule type="expression" dxfId="5718" priority="18387">
      <formula>IF($O14="REQUERIMIENTO",1,0)</formula>
    </cfRule>
    <cfRule type="expression" dxfId="5717" priority="18388">
      <formula>IF($O14="PERSISTE",1,0)</formula>
    </cfRule>
    <cfRule type="expression" dxfId="5716" priority="18389">
      <formula>IF($O14="PARCIALMENTE ATENDIDA",1,0)</formula>
    </cfRule>
    <cfRule type="expression" priority="18390">
      <formula>IF($O14="ATENDIDA",1,0)</formula>
    </cfRule>
    <cfRule type="expression" dxfId="5715" priority="18391">
      <formula>IF($O14="DETECTADA",1,0)</formula>
    </cfRule>
  </conditionalFormatting>
  <conditionalFormatting sqref="O17">
    <cfRule type="expression" dxfId="5714" priority="18272">
      <formula>IF($O17="CONTINUA",1,0)</formula>
    </cfRule>
    <cfRule type="expression" dxfId="5713" priority="18273">
      <formula>IF($O17="REQUERIMIENTO",1,0)</formula>
    </cfRule>
    <cfRule type="expression" dxfId="5712" priority="18274">
      <formula>IF($O17="PERSISTE",1,0)</formula>
    </cfRule>
    <cfRule type="expression" dxfId="5711" priority="18275">
      <formula>IF($O17="PARCIALMENTE ATENDIDA",1,0)</formula>
    </cfRule>
    <cfRule type="expression" priority="18276">
      <formula>IF($O17="ATENDIDA",1,0)</formula>
    </cfRule>
    <cfRule type="expression" dxfId="5710" priority="18277">
      <formula>IF($O17="DETECTADA",1,0)</formula>
    </cfRule>
  </conditionalFormatting>
  <conditionalFormatting sqref="O17">
    <cfRule type="expression" dxfId="5709" priority="18266">
      <formula>IF($O17="CONTINUA",1,0)</formula>
    </cfRule>
    <cfRule type="expression" dxfId="5708" priority="18267">
      <formula>IF($O17="REQUERIMIENTO",1,0)</formula>
    </cfRule>
    <cfRule type="expression" dxfId="5707" priority="18268">
      <formula>IF($O17="PERSISTE",1,0)</formula>
    </cfRule>
    <cfRule type="expression" dxfId="5706" priority="18269">
      <formula>IF($O17="PARCIALMENTE ATENDIDA",1,0)</formula>
    </cfRule>
    <cfRule type="expression" priority="18270">
      <formula>IF($O17="ATENDIDA",1,0)</formula>
    </cfRule>
    <cfRule type="expression" dxfId="5705" priority="18271">
      <formula>IF($O17="DETECTADA",1,0)</formula>
    </cfRule>
  </conditionalFormatting>
  <conditionalFormatting sqref="O17">
    <cfRule type="expression" dxfId="5704" priority="18260">
      <formula>IF($O17="CONTINUA",1,0)</formula>
    </cfRule>
    <cfRule type="expression" dxfId="5703" priority="18261">
      <formula>IF($O17="REQUERIMIENTO",1,0)</formula>
    </cfRule>
    <cfRule type="expression" dxfId="5702" priority="18262">
      <formula>IF($O17="PERSISTE",1,0)</formula>
    </cfRule>
    <cfRule type="expression" dxfId="5701" priority="18263">
      <formula>IF($O17="PARCIALMENTE ATENDIDA",1,0)</formula>
    </cfRule>
    <cfRule type="expression" priority="18264">
      <formula>IF($O17="ATENDIDA",1,0)</formula>
    </cfRule>
    <cfRule type="expression" dxfId="5700" priority="18265">
      <formula>IF($O17="DETECTADA",1,0)</formula>
    </cfRule>
  </conditionalFormatting>
  <conditionalFormatting sqref="O17">
    <cfRule type="expression" dxfId="5699" priority="18254">
      <formula>IF($O17="CONTINUA",1,0)</formula>
    </cfRule>
    <cfRule type="expression" dxfId="5698" priority="18255">
      <formula>IF($O17="REQUERIMIENTO",1,0)</formula>
    </cfRule>
    <cfRule type="expression" dxfId="5697" priority="18256">
      <formula>IF($O17="PERSISTE",1,0)</formula>
    </cfRule>
    <cfRule type="expression" dxfId="5696" priority="18257">
      <formula>IF($O17="PARCIALMENTE ATENDIDA",1,0)</formula>
    </cfRule>
    <cfRule type="expression" priority="18258">
      <formula>IF($O17="ATENDIDA",1,0)</formula>
    </cfRule>
    <cfRule type="expression" dxfId="5695" priority="18259">
      <formula>IF($O17="DETECTADA",1,0)</formula>
    </cfRule>
  </conditionalFormatting>
  <conditionalFormatting sqref="O17">
    <cfRule type="expression" dxfId="5694" priority="18248">
      <formula>IF($O17="CONTINUA",1,0)</formula>
    </cfRule>
    <cfRule type="expression" dxfId="5693" priority="18249">
      <formula>IF($O17="REQUERIMIENTO",1,0)</formula>
    </cfRule>
    <cfRule type="expression" dxfId="5692" priority="18250">
      <formula>IF($O17="PERSISTE",1,0)</formula>
    </cfRule>
    <cfRule type="expression" dxfId="5691" priority="18251">
      <formula>IF($O17="PARCIALMENTE ATENDIDA",1,0)</formula>
    </cfRule>
    <cfRule type="expression" priority="18252">
      <formula>IF($O17="ATENDIDA",1,0)</formula>
    </cfRule>
    <cfRule type="expression" dxfId="5690" priority="18253">
      <formula>IF($O17="DETECTADA",1,0)</formula>
    </cfRule>
  </conditionalFormatting>
  <conditionalFormatting sqref="O17">
    <cfRule type="expression" dxfId="5689" priority="18242">
      <formula>IF($O17="CONTINÚA",1,0)</formula>
    </cfRule>
    <cfRule type="expression" dxfId="5688" priority="18243">
      <formula>IF($O17="REQUERIMIENTO",1,0)</formula>
    </cfRule>
    <cfRule type="expression" dxfId="5687" priority="18244">
      <formula>IF($O17="PERSISTE",1,0)</formula>
    </cfRule>
    <cfRule type="expression" dxfId="5686" priority="18245">
      <formula>IF($O17="PARCIALMENTE ATENDIDA",1,0)</formula>
    </cfRule>
    <cfRule type="expression" priority="18246">
      <formula>IF($O17="ATENDIDA",1,0)</formula>
    </cfRule>
    <cfRule type="expression" dxfId="5685" priority="18247">
      <formula>IF($O17="DETECTADA",1,0)</formula>
    </cfRule>
  </conditionalFormatting>
  <conditionalFormatting sqref="O19">
    <cfRule type="expression" dxfId="5684" priority="18236">
      <formula>IF($O19="CONTINUA",1,0)</formula>
    </cfRule>
    <cfRule type="expression" dxfId="5683" priority="18237">
      <formula>IF($O19="REQUERIMIENTO",1,0)</formula>
    </cfRule>
    <cfRule type="expression" dxfId="5682" priority="18238">
      <formula>IF($O19="PERSISTE",1,0)</formula>
    </cfRule>
    <cfRule type="expression" dxfId="5681" priority="18239">
      <formula>IF($O19="PARCIALMENTE ATENDIDA",1,0)</formula>
    </cfRule>
    <cfRule type="expression" priority="18240">
      <formula>IF($O19="ATENDIDA",1,0)</formula>
    </cfRule>
    <cfRule type="expression" dxfId="5680" priority="18241">
      <formula>IF($O19="DETECTADA",1,0)</formula>
    </cfRule>
  </conditionalFormatting>
  <conditionalFormatting sqref="O19">
    <cfRule type="expression" dxfId="5679" priority="18230">
      <formula>IF($O19="CONTINÚA",1,0)</formula>
    </cfRule>
    <cfRule type="expression" dxfId="5678" priority="18231">
      <formula>IF($O19="REQUERIMIENTO",1,0)</formula>
    </cfRule>
    <cfRule type="expression" dxfId="5677" priority="18232">
      <formula>IF($O19="PERSISTE",1,0)</formula>
    </cfRule>
    <cfRule type="expression" dxfId="5676" priority="18233">
      <formula>IF($O19="PARCIALMENTE ATENDIDA",1,0)</formula>
    </cfRule>
    <cfRule type="expression" priority="18234">
      <formula>IF($O19="ATENDIDA",1,0)</formula>
    </cfRule>
    <cfRule type="expression" dxfId="5675" priority="18235">
      <formula>IF($O19="DETECTADA",1,0)</formula>
    </cfRule>
  </conditionalFormatting>
  <conditionalFormatting sqref="O20">
    <cfRule type="expression" dxfId="5674" priority="18212">
      <formula>IF($O20="CONTINUA",1,0)</formula>
    </cfRule>
    <cfRule type="expression" dxfId="5673" priority="18213">
      <formula>IF($O20="REQUERIMIENTO",1,0)</formula>
    </cfRule>
    <cfRule type="expression" dxfId="5672" priority="18214">
      <formula>IF($O20="PERSISTE",1,0)</formula>
    </cfRule>
    <cfRule type="expression" dxfId="5671" priority="18215">
      <formula>IF($O20="PARCIALMENTE ATENDIDA",1,0)</formula>
    </cfRule>
    <cfRule type="expression" priority="18216">
      <formula>IF($O20="ATENDIDA",1,0)</formula>
    </cfRule>
    <cfRule type="expression" dxfId="5670" priority="18217">
      <formula>IF($O20="DETECTADA",1,0)</formula>
    </cfRule>
  </conditionalFormatting>
  <conditionalFormatting sqref="O20">
    <cfRule type="expression" dxfId="5669" priority="18206">
      <formula>IF($O20="CONTINÚA",1,0)</formula>
    </cfRule>
    <cfRule type="expression" dxfId="5668" priority="18207">
      <formula>IF($O20="REQUERIMIENTO",1,0)</formula>
    </cfRule>
    <cfRule type="expression" dxfId="5667" priority="18208">
      <formula>IF($O20="PERSISTE",1,0)</formula>
    </cfRule>
    <cfRule type="expression" dxfId="5666" priority="18209">
      <formula>IF($O20="PARCIALMENTE ATENDIDA",1,0)</formula>
    </cfRule>
    <cfRule type="expression" priority="18210">
      <formula>IF($O20="ATENDIDA",1,0)</formula>
    </cfRule>
    <cfRule type="expression" dxfId="5665" priority="18211">
      <formula>IF($O20="DETECTADA",1,0)</formula>
    </cfRule>
  </conditionalFormatting>
  <conditionalFormatting sqref="O21">
    <cfRule type="expression" dxfId="5664" priority="18200">
      <formula>IF($O21="CONTINUA",1,0)</formula>
    </cfRule>
    <cfRule type="expression" dxfId="5663" priority="18201">
      <formula>IF($O21="REQUERIMIENTO",1,0)</formula>
    </cfRule>
    <cfRule type="expression" dxfId="5662" priority="18202">
      <formula>IF($O21="PERSISTE",1,0)</formula>
    </cfRule>
    <cfRule type="expression" dxfId="5661" priority="18203">
      <formula>IF($O21="PARCIALMENTE ATENDIDA",1,0)</formula>
    </cfRule>
    <cfRule type="expression" priority="18204">
      <formula>IF($O21="ATENDIDA",1,0)</formula>
    </cfRule>
    <cfRule type="expression" dxfId="5660" priority="18205">
      <formula>IF($O21="DETECTADA",1,0)</formula>
    </cfRule>
  </conditionalFormatting>
  <conditionalFormatting sqref="O21">
    <cfRule type="expression" dxfId="5659" priority="18194">
      <formula>IF($O21="CONTINÚA",1,0)</formula>
    </cfRule>
    <cfRule type="expression" dxfId="5658" priority="18195">
      <formula>IF($O21="REQUERIMIENTO",1,0)</formula>
    </cfRule>
    <cfRule type="expression" dxfId="5657" priority="18196">
      <formula>IF($O21="PERSISTE",1,0)</formula>
    </cfRule>
    <cfRule type="expression" dxfId="5656" priority="18197">
      <formula>IF($O21="PARCIALMENTE ATENDIDA",1,0)</formula>
    </cfRule>
    <cfRule type="expression" priority="18198">
      <formula>IF($O21="ATENDIDA",1,0)</formula>
    </cfRule>
    <cfRule type="expression" dxfId="5655" priority="18199">
      <formula>IF($O21="DETECTADA",1,0)</formula>
    </cfRule>
  </conditionalFormatting>
  <conditionalFormatting sqref="O29">
    <cfRule type="expression" dxfId="5654" priority="17804">
      <formula>IF($O29="CONTINUA",1,0)</formula>
    </cfRule>
    <cfRule type="expression" dxfId="5653" priority="17805">
      <formula>IF($O29="REQUERIMIENTO",1,0)</formula>
    </cfRule>
    <cfRule type="expression" dxfId="5652" priority="17806">
      <formula>IF($O29="PERSISTE",1,0)</formula>
    </cfRule>
    <cfRule type="expression" dxfId="5651" priority="17807">
      <formula>IF($O29="PARCIALMENTE ATENDIDA",1,0)</formula>
    </cfRule>
    <cfRule type="expression" priority="17808">
      <formula>IF($O29="ATENDIDA",1,0)</formula>
    </cfRule>
    <cfRule type="expression" dxfId="5650" priority="17809">
      <formula>IF($O29="DETECTADA",1,0)</formula>
    </cfRule>
  </conditionalFormatting>
  <conditionalFormatting sqref="O29">
    <cfRule type="expression" dxfId="5649" priority="17798">
      <formula>IF($O29="CONTINUA",1,0)</formula>
    </cfRule>
    <cfRule type="expression" dxfId="5648" priority="17799">
      <formula>IF($O29="REQUERIMIENTO",1,0)</formula>
    </cfRule>
    <cfRule type="expression" dxfId="5647" priority="17800">
      <formula>IF($O29="PERSISTE",1,0)</formula>
    </cfRule>
    <cfRule type="expression" dxfId="5646" priority="17801">
      <formula>IF($O29="PARCIALMENTE ATENDIDA",1,0)</formula>
    </cfRule>
    <cfRule type="expression" priority="17802">
      <formula>IF($O29="ATENDIDA",1,0)</formula>
    </cfRule>
    <cfRule type="expression" dxfId="5645" priority="17803">
      <formula>IF($O29="DETECTADA",1,0)</formula>
    </cfRule>
  </conditionalFormatting>
  <conditionalFormatting sqref="O29">
    <cfRule type="expression" dxfId="5644" priority="17792">
      <formula>IF($O29="CONTINUA",1,0)</formula>
    </cfRule>
    <cfRule type="expression" dxfId="5643" priority="17793">
      <formula>IF($O29="REQUERIMIENTO",1,0)</formula>
    </cfRule>
    <cfRule type="expression" dxfId="5642" priority="17794">
      <formula>IF($O29="PERSISTE",1,0)</formula>
    </cfRule>
    <cfRule type="expression" dxfId="5641" priority="17795">
      <formula>IF($O29="PARCIALMENTE ATENDIDA",1,0)</formula>
    </cfRule>
    <cfRule type="expression" priority="17796">
      <formula>IF($O29="ATENDIDA",1,0)</formula>
    </cfRule>
    <cfRule type="expression" dxfId="5640" priority="17797">
      <formula>IF($O29="DETECTADA",1,0)</formula>
    </cfRule>
  </conditionalFormatting>
  <conditionalFormatting sqref="O29">
    <cfRule type="expression" dxfId="5639" priority="17786">
      <formula>IF($O29="CONTINUA",1,0)</formula>
    </cfRule>
    <cfRule type="expression" dxfId="5638" priority="17787">
      <formula>IF($O29="REQUERIMIENTO",1,0)</formula>
    </cfRule>
    <cfRule type="expression" dxfId="5637" priority="17788">
      <formula>IF($O29="PERSISTE",1,0)</formula>
    </cfRule>
    <cfRule type="expression" dxfId="5636" priority="17789">
      <formula>IF($O29="PARCIALMENTE ATENDIDA",1,0)</formula>
    </cfRule>
    <cfRule type="expression" priority="17790">
      <formula>IF($O29="ATENDIDA",1,0)</formula>
    </cfRule>
    <cfRule type="expression" dxfId="5635" priority="17791">
      <formula>IF($O29="DETECTADA",1,0)</formula>
    </cfRule>
  </conditionalFormatting>
  <conditionalFormatting sqref="O29">
    <cfRule type="expression" dxfId="5634" priority="17780">
      <formula>IF($O29="CONTINUA",1,0)</formula>
    </cfRule>
    <cfRule type="expression" dxfId="5633" priority="17781">
      <formula>IF($O29="REQUERIMIENTO",1,0)</formula>
    </cfRule>
    <cfRule type="expression" dxfId="5632" priority="17782">
      <formula>IF($O29="PERSISTE",1,0)</formula>
    </cfRule>
    <cfRule type="expression" dxfId="5631" priority="17783">
      <formula>IF($O29="PARCIALMENTE ATENDIDA",1,0)</formula>
    </cfRule>
    <cfRule type="expression" priority="17784">
      <formula>IF($O29="ATENDIDA",1,0)</formula>
    </cfRule>
    <cfRule type="expression" dxfId="5630" priority="17785">
      <formula>IF($O29="DETECTADA",1,0)</formula>
    </cfRule>
  </conditionalFormatting>
  <conditionalFormatting sqref="O29">
    <cfRule type="expression" dxfId="5629" priority="17774">
      <formula>IF($O29="CONTINÚA",1,0)</formula>
    </cfRule>
    <cfRule type="expression" dxfId="5628" priority="17775">
      <formula>IF($O29="REQUERIMIENTO",1,0)</formula>
    </cfRule>
    <cfRule type="expression" dxfId="5627" priority="17776">
      <formula>IF($O29="PERSISTE",1,0)</formula>
    </cfRule>
    <cfRule type="expression" dxfId="5626" priority="17777">
      <formula>IF($O29="PARCIALMENTE ATENDIDA",1,0)</formula>
    </cfRule>
    <cfRule type="expression" priority="17778">
      <formula>IF($O29="ATENDIDA",1,0)</formula>
    </cfRule>
    <cfRule type="expression" dxfId="5625" priority="17779">
      <formula>IF($O29="DETECTADA",1,0)</formula>
    </cfRule>
  </conditionalFormatting>
  <conditionalFormatting sqref="O30">
    <cfRule type="expression" dxfId="5624" priority="17696">
      <formula>IF($O30="CONTINUA",1,0)</formula>
    </cfRule>
    <cfRule type="expression" dxfId="5623" priority="17697">
      <formula>IF($O30="REQUERIMIENTO",1,0)</formula>
    </cfRule>
    <cfRule type="expression" dxfId="5622" priority="17698">
      <formula>IF($O30="PERSISTE",1,0)</formula>
    </cfRule>
    <cfRule type="expression" dxfId="5621" priority="17699">
      <formula>IF($O30="PARCIALMENTE ATENDIDA",1,0)</formula>
    </cfRule>
    <cfRule type="expression" priority="17700">
      <formula>IF($O30="ATENDIDA",1,0)</formula>
    </cfRule>
    <cfRule type="expression" dxfId="5620" priority="17701">
      <formula>IF($O30="DETECTADA",1,0)</formula>
    </cfRule>
  </conditionalFormatting>
  <conditionalFormatting sqref="O30">
    <cfRule type="expression" dxfId="5619" priority="17690">
      <formula>IF($O30="CONTINÚA",1,0)</formula>
    </cfRule>
    <cfRule type="expression" dxfId="5618" priority="17691">
      <formula>IF($O30="REQUERIMIENTO",1,0)</formula>
    </cfRule>
    <cfRule type="expression" dxfId="5617" priority="17692">
      <formula>IF($O30="PERSISTE",1,0)</formula>
    </cfRule>
    <cfRule type="expression" dxfId="5616" priority="17693">
      <formula>IF($O30="PARCIALMENTE ATENDIDA",1,0)</formula>
    </cfRule>
    <cfRule type="expression" priority="17694">
      <formula>IF($O30="ATENDIDA",1,0)</formula>
    </cfRule>
    <cfRule type="expression" dxfId="5615" priority="17695">
      <formula>IF($O30="DETECTADA",1,0)</formula>
    </cfRule>
  </conditionalFormatting>
  <conditionalFormatting sqref="A32">
    <cfRule type="cellIs" dxfId="5614" priority="17375" operator="equal">
      <formula>900000000</formula>
    </cfRule>
  </conditionalFormatting>
  <conditionalFormatting sqref="A32 K32 C32:E32 G32:I32">
    <cfRule type="containsErrors" dxfId="5613" priority="17376">
      <formula>ISERROR(A32)</formula>
    </cfRule>
    <cfRule type="notContainsErrors" dxfId="5612" priority="17377">
      <formula>NOT(ISERROR(A32))</formula>
    </cfRule>
  </conditionalFormatting>
  <conditionalFormatting sqref="A32">
    <cfRule type="cellIs" dxfId="5611" priority="17360" operator="equal">
      <formula>900000000</formula>
    </cfRule>
  </conditionalFormatting>
  <conditionalFormatting sqref="A32">
    <cfRule type="containsErrors" dxfId="5610" priority="17361">
      <formula>ISERROR(A32)</formula>
    </cfRule>
    <cfRule type="notContainsErrors" dxfId="5609" priority="17362">
      <formula>NOT(ISERROR(A32))</formula>
    </cfRule>
  </conditionalFormatting>
  <conditionalFormatting sqref="R5">
    <cfRule type="containsErrors" dxfId="5608" priority="16890">
      <formula>ISERROR(R5)</formula>
    </cfRule>
    <cfRule type="notContainsErrors" dxfId="5607" priority="16891">
      <formula>NOT(ISERROR(R5))</formula>
    </cfRule>
  </conditionalFormatting>
  <conditionalFormatting sqref="R5:R8 R10:R11 R29:R36 R45:R46">
    <cfRule type="containsErrors" dxfId="5606" priority="16888">
      <formula>ISERROR(R5)</formula>
    </cfRule>
    <cfRule type="notContainsErrors" dxfId="5605" priority="16889">
      <formula>NOT(ISERROR(R5))</formula>
    </cfRule>
  </conditionalFormatting>
  <conditionalFormatting sqref="R9">
    <cfRule type="containsErrors" dxfId="5604" priority="16884">
      <formula>ISERROR(R9)</formula>
    </cfRule>
    <cfRule type="notContainsErrors" dxfId="5603" priority="16885">
      <formula>NOT(ISERROR(R9))</formula>
    </cfRule>
  </conditionalFormatting>
  <conditionalFormatting sqref="O12">
    <cfRule type="expression" dxfId="5602" priority="16878">
      <formula>IF($O12="CONTINUA",1,0)</formula>
    </cfRule>
    <cfRule type="expression" dxfId="5601" priority="16879">
      <formula>IF($O12="REQUERIMIENTO",1,0)</formula>
    </cfRule>
    <cfRule type="expression" dxfId="5600" priority="16880">
      <formula>IF($O12="PERSISTE",1,0)</formula>
    </cfRule>
    <cfRule type="expression" dxfId="5599" priority="16881">
      <formula>IF($O12="PARCIALMENTE ATENDIDA",1,0)</formula>
    </cfRule>
    <cfRule type="expression" priority="16882">
      <formula>IF($O12="ATENDIDA",1,0)</formula>
    </cfRule>
    <cfRule type="expression" dxfId="5598" priority="16883">
      <formula>IF($O12="DETECTADA",1,0)</formula>
    </cfRule>
  </conditionalFormatting>
  <conditionalFormatting sqref="O12">
    <cfRule type="expression" dxfId="5597" priority="16872">
      <formula>IF($O12="CONTINÚA",1,0)</formula>
    </cfRule>
    <cfRule type="expression" dxfId="5596" priority="16873">
      <formula>IF($O12="REQUERIMIENTO",1,0)</formula>
    </cfRule>
    <cfRule type="expression" dxfId="5595" priority="16874">
      <formula>IF($O12="PERSISTE",1,0)</formula>
    </cfRule>
    <cfRule type="expression" dxfId="5594" priority="16875">
      <formula>IF($O12="PARCIALMENTE ATENDIDA",1,0)</formula>
    </cfRule>
    <cfRule type="expression" priority="16876">
      <formula>IF($O12="ATENDIDA",1,0)</formula>
    </cfRule>
    <cfRule type="expression" dxfId="5593" priority="16877">
      <formula>IF($O12="DETECTADA",1,0)</formula>
    </cfRule>
  </conditionalFormatting>
  <conditionalFormatting sqref="O12">
    <cfRule type="expression" dxfId="5592" priority="16866">
      <formula>IF($O12="CONTINUA",1,0)</formula>
    </cfRule>
    <cfRule type="expression" dxfId="5591" priority="16867">
      <formula>IF($O12="REQUERIMIENTO",1,0)</formula>
    </cfRule>
    <cfRule type="expression" dxfId="5590" priority="16868">
      <formula>IF($O12="PERSISTE",1,0)</formula>
    </cfRule>
    <cfRule type="expression" dxfId="5589" priority="16869">
      <formula>IF($O12="PARCIALMENTE ATENDIDA",1,0)</formula>
    </cfRule>
    <cfRule type="expression" priority="16870">
      <formula>IF($O12="ATENDIDA",1,0)</formula>
    </cfRule>
    <cfRule type="expression" dxfId="5588" priority="16871">
      <formula>IF($O12="DETECTADA",1,0)</formula>
    </cfRule>
  </conditionalFormatting>
  <conditionalFormatting sqref="O12">
    <cfRule type="expression" dxfId="5587" priority="16860">
      <formula>IF($O12="CONTINUA",1,0)</formula>
    </cfRule>
    <cfRule type="expression" dxfId="5586" priority="16861">
      <formula>IF($O12="REQUERIMIENTO",1,0)</formula>
    </cfRule>
    <cfRule type="expression" dxfId="5585" priority="16862">
      <formula>IF($O12="PERSISTE",1,0)</formula>
    </cfRule>
    <cfRule type="expression" dxfId="5584" priority="16863">
      <formula>IF($O12="PARCIALMENTE ATENDIDA",1,0)</formula>
    </cfRule>
    <cfRule type="expression" priority="16864">
      <formula>IF($O12="ATENDIDA",1,0)</formula>
    </cfRule>
    <cfRule type="expression" dxfId="5583" priority="16865">
      <formula>IF($O12="DETECTADA",1,0)</formula>
    </cfRule>
  </conditionalFormatting>
  <conditionalFormatting sqref="O12">
    <cfRule type="expression" dxfId="5582" priority="16854">
      <formula>IF($O12="CONTINUA",1,0)</formula>
    </cfRule>
    <cfRule type="expression" dxfId="5581" priority="16855">
      <formula>IF($O12="REQUERIMIENTO",1,0)</formula>
    </cfRule>
    <cfRule type="expression" dxfId="5580" priority="16856">
      <formula>IF($O12="PERSISTE",1,0)</formula>
    </cfRule>
    <cfRule type="expression" dxfId="5579" priority="16857">
      <formula>IF($O12="PARCIALMENTE ATENDIDA",1,0)</formula>
    </cfRule>
    <cfRule type="expression" priority="16858">
      <formula>IF($O12="ATENDIDA",1,0)</formula>
    </cfRule>
    <cfRule type="expression" dxfId="5578" priority="16859">
      <formula>IF($O12="DETECTADA",1,0)</formula>
    </cfRule>
  </conditionalFormatting>
  <conditionalFormatting sqref="O12">
    <cfRule type="expression" dxfId="5577" priority="16848">
      <formula>IF($O12="CONTINUA",1,0)</formula>
    </cfRule>
    <cfRule type="expression" dxfId="5576" priority="16849">
      <formula>IF($O12="REQUERIMIENTO",1,0)</formula>
    </cfRule>
    <cfRule type="expression" dxfId="5575" priority="16850">
      <formula>IF($O12="PERSISTE",1,0)</formula>
    </cfRule>
    <cfRule type="expression" dxfId="5574" priority="16851">
      <formula>IF($O12="PARCIALMENTE ATENDIDA",1,0)</formula>
    </cfRule>
    <cfRule type="expression" priority="16852">
      <formula>IF($O12="ATENDIDA",1,0)</formula>
    </cfRule>
    <cfRule type="expression" dxfId="5573" priority="16853">
      <formula>IF($O12="DETECTADA",1,0)</formula>
    </cfRule>
  </conditionalFormatting>
  <conditionalFormatting sqref="O12">
    <cfRule type="expression" dxfId="5572" priority="16842">
      <formula>IF($O12="CONTINUA",1,0)</formula>
    </cfRule>
    <cfRule type="expression" dxfId="5571" priority="16843">
      <formula>IF($O12="REQUERIMIENTO",1,0)</formula>
    </cfRule>
    <cfRule type="expression" dxfId="5570" priority="16844">
      <formula>IF($O12="PERSISTE",1,0)</formula>
    </cfRule>
    <cfRule type="expression" dxfId="5569" priority="16845">
      <formula>IF($O12="PARCIALMENTE ATENDIDA",1,0)</formula>
    </cfRule>
    <cfRule type="expression" priority="16846">
      <formula>IF($O12="ATENDIDA",1,0)</formula>
    </cfRule>
    <cfRule type="expression" dxfId="5568" priority="16847">
      <formula>IF($O12="DETECTADA",1,0)</formula>
    </cfRule>
  </conditionalFormatting>
  <conditionalFormatting sqref="O12">
    <cfRule type="expression" dxfId="5567" priority="16836">
      <formula>IF($O12="CONTINÚA",1,0)</formula>
    </cfRule>
    <cfRule type="expression" dxfId="5566" priority="16837">
      <formula>IF($O12="REQUERIMIENTO",1,0)</formula>
    </cfRule>
    <cfRule type="expression" dxfId="5565" priority="16838">
      <formula>IF($O12="PERSISTE",1,0)</formula>
    </cfRule>
    <cfRule type="expression" dxfId="5564" priority="16839">
      <formula>IF($O12="PARCIALMENTE ATENDIDA",1,0)</formula>
    </cfRule>
    <cfRule type="expression" priority="16840">
      <formula>IF($O12="ATENDIDA",1,0)</formula>
    </cfRule>
    <cfRule type="expression" dxfId="5563" priority="16841">
      <formula>IF($O12="DETECTADA",1,0)</formula>
    </cfRule>
  </conditionalFormatting>
  <conditionalFormatting sqref="R12">
    <cfRule type="containsErrors" dxfId="5562" priority="16834">
      <formula>ISERROR(R12)</formula>
    </cfRule>
    <cfRule type="notContainsErrors" dxfId="5561" priority="16835">
      <formula>NOT(ISERROR(R12))</formula>
    </cfRule>
  </conditionalFormatting>
  <conditionalFormatting sqref="O13">
    <cfRule type="expression" dxfId="5560" priority="16828">
      <formula>IF($O13="CONTINUA",1,0)</formula>
    </cfRule>
    <cfRule type="expression" dxfId="5559" priority="16829">
      <formula>IF($O13="REQUERIMIENTO",1,0)</formula>
    </cfRule>
    <cfRule type="expression" dxfId="5558" priority="16830">
      <formula>IF($O13="PERSISTE",1,0)</formula>
    </cfRule>
    <cfRule type="expression" dxfId="5557" priority="16831">
      <formula>IF($O13="PARCIALMENTE ATENDIDA",1,0)</formula>
    </cfRule>
    <cfRule type="expression" priority="16832">
      <formula>IF($O13="ATENDIDA",1,0)</formula>
    </cfRule>
    <cfRule type="expression" dxfId="5556" priority="16833">
      <formula>IF($O13="DETECTADA",1,0)</formula>
    </cfRule>
  </conditionalFormatting>
  <conditionalFormatting sqref="O13">
    <cfRule type="expression" dxfId="5555" priority="16822">
      <formula>IF($O13="CONTINÚA",1,0)</formula>
    </cfRule>
    <cfRule type="expression" dxfId="5554" priority="16823">
      <formula>IF($O13="REQUERIMIENTO",1,0)</formula>
    </cfRule>
    <cfRule type="expression" dxfId="5553" priority="16824">
      <formula>IF($O13="PERSISTE",1,0)</formula>
    </cfRule>
    <cfRule type="expression" dxfId="5552" priority="16825">
      <formula>IF($O13="PARCIALMENTE ATENDIDA",1,0)</formula>
    </cfRule>
    <cfRule type="expression" priority="16826">
      <formula>IF($O13="ATENDIDA",1,0)</formula>
    </cfRule>
    <cfRule type="expression" dxfId="5551" priority="16827">
      <formula>IF($O13="DETECTADA",1,0)</formula>
    </cfRule>
  </conditionalFormatting>
  <conditionalFormatting sqref="O13">
    <cfRule type="expression" dxfId="5550" priority="16816">
      <formula>IF($O13="CONTINUA",1,0)</formula>
    </cfRule>
    <cfRule type="expression" dxfId="5549" priority="16817">
      <formula>IF($O13="REQUERIMIENTO",1,0)</formula>
    </cfRule>
    <cfRule type="expression" dxfId="5548" priority="16818">
      <formula>IF($O13="PERSISTE",1,0)</formula>
    </cfRule>
    <cfRule type="expression" dxfId="5547" priority="16819">
      <formula>IF($O13="PARCIALMENTE ATENDIDA",1,0)</formula>
    </cfRule>
    <cfRule type="expression" priority="16820">
      <formula>IF($O13="ATENDIDA",1,0)</formula>
    </cfRule>
    <cfRule type="expression" dxfId="5546" priority="16821">
      <formula>IF($O13="DETECTADA",1,0)</formula>
    </cfRule>
  </conditionalFormatting>
  <conditionalFormatting sqref="O13">
    <cfRule type="expression" dxfId="5545" priority="16810">
      <formula>IF($O13="CONTINUA",1,0)</formula>
    </cfRule>
    <cfRule type="expression" dxfId="5544" priority="16811">
      <formula>IF($O13="REQUERIMIENTO",1,0)</formula>
    </cfRule>
    <cfRule type="expression" dxfId="5543" priority="16812">
      <formula>IF($O13="PERSISTE",1,0)</formula>
    </cfRule>
    <cfRule type="expression" dxfId="5542" priority="16813">
      <formula>IF($O13="PARCIALMENTE ATENDIDA",1,0)</formula>
    </cfRule>
    <cfRule type="expression" priority="16814">
      <formula>IF($O13="ATENDIDA",1,0)</formula>
    </cfRule>
    <cfRule type="expression" dxfId="5541" priority="16815">
      <formula>IF($O13="DETECTADA",1,0)</formula>
    </cfRule>
  </conditionalFormatting>
  <conditionalFormatting sqref="O13">
    <cfRule type="expression" dxfId="5540" priority="16804">
      <formula>IF($O13="CONTINUA",1,0)</formula>
    </cfRule>
    <cfRule type="expression" dxfId="5539" priority="16805">
      <formula>IF($O13="REQUERIMIENTO",1,0)</formula>
    </cfRule>
    <cfRule type="expression" dxfId="5538" priority="16806">
      <formula>IF($O13="PERSISTE",1,0)</formula>
    </cfRule>
    <cfRule type="expression" dxfId="5537" priority="16807">
      <formula>IF($O13="PARCIALMENTE ATENDIDA",1,0)</formula>
    </cfRule>
    <cfRule type="expression" priority="16808">
      <formula>IF($O13="ATENDIDA",1,0)</formula>
    </cfRule>
    <cfRule type="expression" dxfId="5536" priority="16809">
      <formula>IF($O13="DETECTADA",1,0)</formula>
    </cfRule>
  </conditionalFormatting>
  <conditionalFormatting sqref="O13">
    <cfRule type="expression" dxfId="5535" priority="16798">
      <formula>IF($O13="CONTINUA",1,0)</formula>
    </cfRule>
    <cfRule type="expression" dxfId="5534" priority="16799">
      <formula>IF($O13="REQUERIMIENTO",1,0)</formula>
    </cfRule>
    <cfRule type="expression" dxfId="5533" priority="16800">
      <formula>IF($O13="PERSISTE",1,0)</formula>
    </cfRule>
    <cfRule type="expression" dxfId="5532" priority="16801">
      <formula>IF($O13="PARCIALMENTE ATENDIDA",1,0)</formula>
    </cfRule>
    <cfRule type="expression" priority="16802">
      <formula>IF($O13="ATENDIDA",1,0)</formula>
    </cfRule>
    <cfRule type="expression" dxfId="5531" priority="16803">
      <formula>IF($O13="DETECTADA",1,0)</formula>
    </cfRule>
  </conditionalFormatting>
  <conditionalFormatting sqref="O13">
    <cfRule type="expression" dxfId="5530" priority="16792">
      <formula>IF($O13="CONTINUA",1,0)</formula>
    </cfRule>
    <cfRule type="expression" dxfId="5529" priority="16793">
      <formula>IF($O13="REQUERIMIENTO",1,0)</formula>
    </cfRule>
    <cfRule type="expression" dxfId="5528" priority="16794">
      <formula>IF($O13="PERSISTE",1,0)</formula>
    </cfRule>
    <cfRule type="expression" dxfId="5527" priority="16795">
      <formula>IF($O13="PARCIALMENTE ATENDIDA",1,0)</formula>
    </cfRule>
    <cfRule type="expression" priority="16796">
      <formula>IF($O13="ATENDIDA",1,0)</formula>
    </cfRule>
    <cfRule type="expression" dxfId="5526" priority="16797">
      <formula>IF($O13="DETECTADA",1,0)</formula>
    </cfRule>
  </conditionalFormatting>
  <conditionalFormatting sqref="O13">
    <cfRule type="expression" dxfId="5525" priority="16786">
      <formula>IF($O13="CONTINÚA",1,0)</formula>
    </cfRule>
    <cfRule type="expression" dxfId="5524" priority="16787">
      <formula>IF($O13="REQUERIMIENTO",1,0)</formula>
    </cfRule>
    <cfRule type="expression" dxfId="5523" priority="16788">
      <formula>IF($O13="PERSISTE",1,0)</formula>
    </cfRule>
    <cfRule type="expression" dxfId="5522" priority="16789">
      <formula>IF($O13="PARCIALMENTE ATENDIDA",1,0)</formula>
    </cfRule>
    <cfRule type="expression" priority="16790">
      <formula>IF($O13="ATENDIDA",1,0)</formula>
    </cfRule>
    <cfRule type="expression" dxfId="5521" priority="16791">
      <formula>IF($O13="DETECTADA",1,0)</formula>
    </cfRule>
  </conditionalFormatting>
  <conditionalFormatting sqref="O15">
    <cfRule type="expression" dxfId="5520" priority="16780">
      <formula>IF($O15="CONTINUA",1,0)</formula>
    </cfRule>
    <cfRule type="expression" dxfId="5519" priority="16781">
      <formula>IF($O15="REQUERIMIENTO",1,0)</formula>
    </cfRule>
    <cfRule type="expression" dxfId="5518" priority="16782">
      <formula>IF($O15="PERSISTE",1,0)</formula>
    </cfRule>
    <cfRule type="expression" dxfId="5517" priority="16783">
      <formula>IF($O15="PARCIALMENTE ATENDIDA",1,0)</formula>
    </cfRule>
    <cfRule type="expression" priority="16784">
      <formula>IF($O15="ATENDIDA",1,0)</formula>
    </cfRule>
    <cfRule type="expression" dxfId="5516" priority="16785">
      <formula>IF($O15="DETECTADA",1,0)</formula>
    </cfRule>
  </conditionalFormatting>
  <conditionalFormatting sqref="O15">
    <cfRule type="expression" dxfId="5515" priority="16774">
      <formula>IF($O15="CONTINÚA",1,0)</formula>
    </cfRule>
    <cfRule type="expression" dxfId="5514" priority="16775">
      <formula>IF($O15="REQUERIMIENTO",1,0)</formula>
    </cfRule>
    <cfRule type="expression" dxfId="5513" priority="16776">
      <formula>IF($O15="PERSISTE",1,0)</formula>
    </cfRule>
    <cfRule type="expression" dxfId="5512" priority="16777">
      <formula>IF($O15="PARCIALMENTE ATENDIDA",1,0)</formula>
    </cfRule>
    <cfRule type="expression" priority="16778">
      <formula>IF($O15="ATENDIDA",1,0)</formula>
    </cfRule>
    <cfRule type="expression" dxfId="5511" priority="16779">
      <formula>IF($O15="DETECTADA",1,0)</formula>
    </cfRule>
  </conditionalFormatting>
  <conditionalFormatting sqref="O15">
    <cfRule type="expression" dxfId="5510" priority="16768">
      <formula>IF($O15="CONTINUA",1,0)</formula>
    </cfRule>
    <cfRule type="expression" dxfId="5509" priority="16769">
      <formula>IF($O15="REQUERIMIENTO",1,0)</formula>
    </cfRule>
    <cfRule type="expression" dxfId="5508" priority="16770">
      <formula>IF($O15="PERSISTE",1,0)</formula>
    </cfRule>
    <cfRule type="expression" dxfId="5507" priority="16771">
      <formula>IF($O15="PARCIALMENTE ATENDIDA",1,0)</formula>
    </cfRule>
    <cfRule type="expression" priority="16772">
      <formula>IF($O15="ATENDIDA",1,0)</formula>
    </cfRule>
    <cfRule type="expression" dxfId="5506" priority="16773">
      <formula>IF($O15="DETECTADA",1,0)</formula>
    </cfRule>
  </conditionalFormatting>
  <conditionalFormatting sqref="O15">
    <cfRule type="expression" dxfId="5505" priority="16762">
      <formula>IF($O15="CONTINUA",1,0)</formula>
    </cfRule>
    <cfRule type="expression" dxfId="5504" priority="16763">
      <formula>IF($O15="REQUERIMIENTO",1,0)</formula>
    </cfRule>
    <cfRule type="expression" dxfId="5503" priority="16764">
      <formula>IF($O15="PERSISTE",1,0)</formula>
    </cfRule>
    <cfRule type="expression" dxfId="5502" priority="16765">
      <formula>IF($O15="PARCIALMENTE ATENDIDA",1,0)</formula>
    </cfRule>
    <cfRule type="expression" priority="16766">
      <formula>IF($O15="ATENDIDA",1,0)</formula>
    </cfRule>
    <cfRule type="expression" dxfId="5501" priority="16767">
      <formula>IF($O15="DETECTADA",1,0)</formula>
    </cfRule>
  </conditionalFormatting>
  <conditionalFormatting sqref="O15">
    <cfRule type="expression" dxfId="5500" priority="16756">
      <formula>IF($O15="CONTINUA",1,0)</formula>
    </cfRule>
    <cfRule type="expression" dxfId="5499" priority="16757">
      <formula>IF($O15="REQUERIMIENTO",1,0)</formula>
    </cfRule>
    <cfRule type="expression" dxfId="5498" priority="16758">
      <formula>IF($O15="PERSISTE",1,0)</formula>
    </cfRule>
    <cfRule type="expression" dxfId="5497" priority="16759">
      <formula>IF($O15="PARCIALMENTE ATENDIDA",1,0)</formula>
    </cfRule>
    <cfRule type="expression" priority="16760">
      <formula>IF($O15="ATENDIDA",1,0)</formula>
    </cfRule>
    <cfRule type="expression" dxfId="5496" priority="16761">
      <formula>IF($O15="DETECTADA",1,0)</formula>
    </cfRule>
  </conditionalFormatting>
  <conditionalFormatting sqref="O15">
    <cfRule type="expression" dxfId="5495" priority="16750">
      <formula>IF($O15="CONTINUA",1,0)</formula>
    </cfRule>
    <cfRule type="expression" dxfId="5494" priority="16751">
      <formula>IF($O15="REQUERIMIENTO",1,0)</formula>
    </cfRule>
    <cfRule type="expression" dxfId="5493" priority="16752">
      <formula>IF($O15="PERSISTE",1,0)</formula>
    </cfRule>
    <cfRule type="expression" dxfId="5492" priority="16753">
      <formula>IF($O15="PARCIALMENTE ATENDIDA",1,0)</formula>
    </cfRule>
    <cfRule type="expression" priority="16754">
      <formula>IF($O15="ATENDIDA",1,0)</formula>
    </cfRule>
    <cfRule type="expression" dxfId="5491" priority="16755">
      <formula>IF($O15="DETECTADA",1,0)</formula>
    </cfRule>
  </conditionalFormatting>
  <conditionalFormatting sqref="O15">
    <cfRule type="expression" dxfId="5490" priority="16744">
      <formula>IF($O15="CONTINUA",1,0)</formula>
    </cfRule>
    <cfRule type="expression" dxfId="5489" priority="16745">
      <formula>IF($O15="REQUERIMIENTO",1,0)</formula>
    </cfRule>
    <cfRule type="expression" dxfId="5488" priority="16746">
      <formula>IF($O15="PERSISTE",1,0)</formula>
    </cfRule>
    <cfRule type="expression" dxfId="5487" priority="16747">
      <formula>IF($O15="PARCIALMENTE ATENDIDA",1,0)</formula>
    </cfRule>
    <cfRule type="expression" priority="16748">
      <formula>IF($O15="ATENDIDA",1,0)</formula>
    </cfRule>
    <cfRule type="expression" dxfId="5486" priority="16749">
      <formula>IF($O15="DETECTADA",1,0)</formula>
    </cfRule>
  </conditionalFormatting>
  <conditionalFormatting sqref="O15">
    <cfRule type="expression" dxfId="5485" priority="16738">
      <formula>IF($O15="CONTINÚA",1,0)</formula>
    </cfRule>
    <cfRule type="expression" dxfId="5484" priority="16739">
      <formula>IF($O15="REQUERIMIENTO",1,0)</formula>
    </cfRule>
    <cfRule type="expression" dxfId="5483" priority="16740">
      <formula>IF($O15="PERSISTE",1,0)</formula>
    </cfRule>
    <cfRule type="expression" dxfId="5482" priority="16741">
      <formula>IF($O15="PARCIALMENTE ATENDIDA",1,0)</formula>
    </cfRule>
    <cfRule type="expression" priority="16742">
      <formula>IF($O15="ATENDIDA",1,0)</formula>
    </cfRule>
    <cfRule type="expression" dxfId="5481" priority="16743">
      <formula>IF($O15="DETECTADA",1,0)</formula>
    </cfRule>
  </conditionalFormatting>
  <conditionalFormatting sqref="O16">
    <cfRule type="expression" dxfId="5480" priority="16732">
      <formula>IF($O16="CONTINUA",1,0)</formula>
    </cfRule>
    <cfRule type="expression" dxfId="5479" priority="16733">
      <formula>IF($O16="REQUERIMIENTO",1,0)</formula>
    </cfRule>
    <cfRule type="expression" dxfId="5478" priority="16734">
      <formula>IF($O16="PERSISTE",1,0)</formula>
    </cfRule>
    <cfRule type="expression" dxfId="5477" priority="16735">
      <formula>IF($O16="PARCIALMENTE ATENDIDA",1,0)</formula>
    </cfRule>
    <cfRule type="expression" priority="16736">
      <formula>IF($O16="ATENDIDA",1,0)</formula>
    </cfRule>
    <cfRule type="expression" dxfId="5476" priority="16737">
      <formula>IF($O16="DETECTADA",1,0)</formula>
    </cfRule>
  </conditionalFormatting>
  <conditionalFormatting sqref="O16">
    <cfRule type="expression" dxfId="5475" priority="16726">
      <formula>IF($O16="CONTINÚA",1,0)</formula>
    </cfRule>
    <cfRule type="expression" dxfId="5474" priority="16727">
      <formula>IF($O16="REQUERIMIENTO",1,0)</formula>
    </cfRule>
    <cfRule type="expression" dxfId="5473" priority="16728">
      <formula>IF($O16="PERSISTE",1,0)</formula>
    </cfRule>
    <cfRule type="expression" dxfId="5472" priority="16729">
      <formula>IF($O16="PARCIALMENTE ATENDIDA",1,0)</formula>
    </cfRule>
    <cfRule type="expression" priority="16730">
      <formula>IF($O16="ATENDIDA",1,0)</formula>
    </cfRule>
    <cfRule type="expression" dxfId="5471" priority="16731">
      <formula>IF($O16="DETECTADA",1,0)</formula>
    </cfRule>
  </conditionalFormatting>
  <conditionalFormatting sqref="O16">
    <cfRule type="expression" dxfId="5470" priority="16720">
      <formula>IF($O16="CONTINUA",1,0)</formula>
    </cfRule>
    <cfRule type="expression" dxfId="5469" priority="16721">
      <formula>IF($O16="REQUERIMIENTO",1,0)</formula>
    </cfRule>
    <cfRule type="expression" dxfId="5468" priority="16722">
      <formula>IF($O16="PERSISTE",1,0)</formula>
    </cfRule>
    <cfRule type="expression" dxfId="5467" priority="16723">
      <formula>IF($O16="PARCIALMENTE ATENDIDA",1,0)</formula>
    </cfRule>
    <cfRule type="expression" priority="16724">
      <formula>IF($O16="ATENDIDA",1,0)</formula>
    </cfRule>
    <cfRule type="expression" dxfId="5466" priority="16725">
      <formula>IF($O16="DETECTADA",1,0)</formula>
    </cfRule>
  </conditionalFormatting>
  <conditionalFormatting sqref="O16">
    <cfRule type="expression" dxfId="5465" priority="16714">
      <formula>IF($O16="CONTINUA",1,0)</formula>
    </cfRule>
    <cfRule type="expression" dxfId="5464" priority="16715">
      <formula>IF($O16="REQUERIMIENTO",1,0)</formula>
    </cfRule>
    <cfRule type="expression" dxfId="5463" priority="16716">
      <formula>IF($O16="PERSISTE",1,0)</formula>
    </cfRule>
    <cfRule type="expression" dxfId="5462" priority="16717">
      <formula>IF($O16="PARCIALMENTE ATENDIDA",1,0)</formula>
    </cfRule>
    <cfRule type="expression" priority="16718">
      <formula>IF($O16="ATENDIDA",1,0)</formula>
    </cfRule>
    <cfRule type="expression" dxfId="5461" priority="16719">
      <formula>IF($O16="DETECTADA",1,0)</formula>
    </cfRule>
  </conditionalFormatting>
  <conditionalFormatting sqref="O16">
    <cfRule type="expression" dxfId="5460" priority="16708">
      <formula>IF($O16="CONTINUA",1,0)</formula>
    </cfRule>
    <cfRule type="expression" dxfId="5459" priority="16709">
      <formula>IF($O16="REQUERIMIENTO",1,0)</formula>
    </cfRule>
    <cfRule type="expression" dxfId="5458" priority="16710">
      <formula>IF($O16="PERSISTE",1,0)</formula>
    </cfRule>
    <cfRule type="expression" dxfId="5457" priority="16711">
      <formula>IF($O16="PARCIALMENTE ATENDIDA",1,0)</formula>
    </cfRule>
    <cfRule type="expression" priority="16712">
      <formula>IF($O16="ATENDIDA",1,0)</formula>
    </cfRule>
    <cfRule type="expression" dxfId="5456" priority="16713">
      <formula>IF($O16="DETECTADA",1,0)</formula>
    </cfRule>
  </conditionalFormatting>
  <conditionalFormatting sqref="O16">
    <cfRule type="expression" dxfId="5455" priority="16702">
      <formula>IF($O16="CONTINUA",1,0)</formula>
    </cfRule>
    <cfRule type="expression" dxfId="5454" priority="16703">
      <formula>IF($O16="REQUERIMIENTO",1,0)</formula>
    </cfRule>
    <cfRule type="expression" dxfId="5453" priority="16704">
      <formula>IF($O16="PERSISTE",1,0)</formula>
    </cfRule>
    <cfRule type="expression" dxfId="5452" priority="16705">
      <formula>IF($O16="PARCIALMENTE ATENDIDA",1,0)</formula>
    </cfRule>
    <cfRule type="expression" priority="16706">
      <formula>IF($O16="ATENDIDA",1,0)</formula>
    </cfRule>
    <cfRule type="expression" dxfId="5451" priority="16707">
      <formula>IF($O16="DETECTADA",1,0)</formula>
    </cfRule>
  </conditionalFormatting>
  <conditionalFormatting sqref="O16">
    <cfRule type="expression" dxfId="5450" priority="16696">
      <formula>IF($O16="CONTINUA",1,0)</formula>
    </cfRule>
    <cfRule type="expression" dxfId="5449" priority="16697">
      <formula>IF($O16="REQUERIMIENTO",1,0)</formula>
    </cfRule>
    <cfRule type="expression" dxfId="5448" priority="16698">
      <formula>IF($O16="PERSISTE",1,0)</formula>
    </cfRule>
    <cfRule type="expression" dxfId="5447" priority="16699">
      <formula>IF($O16="PARCIALMENTE ATENDIDA",1,0)</formula>
    </cfRule>
    <cfRule type="expression" priority="16700">
      <formula>IF($O16="ATENDIDA",1,0)</formula>
    </cfRule>
    <cfRule type="expression" dxfId="5446" priority="16701">
      <formula>IF($O16="DETECTADA",1,0)</formula>
    </cfRule>
  </conditionalFormatting>
  <conditionalFormatting sqref="O16">
    <cfRule type="expression" dxfId="5445" priority="16690">
      <formula>IF($O16="CONTINÚA",1,0)</formula>
    </cfRule>
    <cfRule type="expression" dxfId="5444" priority="16691">
      <formula>IF($O16="REQUERIMIENTO",1,0)</formula>
    </cfRule>
    <cfRule type="expression" dxfId="5443" priority="16692">
      <formula>IF($O16="PERSISTE",1,0)</formula>
    </cfRule>
    <cfRule type="expression" dxfId="5442" priority="16693">
      <formula>IF($O16="PARCIALMENTE ATENDIDA",1,0)</formula>
    </cfRule>
    <cfRule type="expression" priority="16694">
      <formula>IF($O16="ATENDIDA",1,0)</formula>
    </cfRule>
    <cfRule type="expression" dxfId="5441" priority="16695">
      <formula>IF($O16="DETECTADA",1,0)</formula>
    </cfRule>
  </conditionalFormatting>
  <conditionalFormatting sqref="O22">
    <cfRule type="expression" dxfId="5440" priority="16564">
      <formula>IF($O22="CONTINUA",1,0)</formula>
    </cfRule>
    <cfRule type="expression" dxfId="5439" priority="16565">
      <formula>IF($O22="REQUERIMIENTO",1,0)</formula>
    </cfRule>
    <cfRule type="expression" dxfId="5438" priority="16566">
      <formula>IF($O22="PERSISTE",1,0)</formula>
    </cfRule>
    <cfRule type="expression" dxfId="5437" priority="16567">
      <formula>IF($O22="PARCIALMENTE ATENDIDA",1,0)</formula>
    </cfRule>
    <cfRule type="expression" priority="16568">
      <formula>IF($O22="ATENDIDA",1,0)</formula>
    </cfRule>
    <cfRule type="expression" dxfId="5436" priority="16569">
      <formula>IF($O22="DETECTADA",1,0)</formula>
    </cfRule>
  </conditionalFormatting>
  <conditionalFormatting sqref="O22">
    <cfRule type="expression" dxfId="5435" priority="16552">
      <formula>IF($O22="CONTINUA",1,0)</formula>
    </cfRule>
    <cfRule type="expression" dxfId="5434" priority="16553">
      <formula>IF($O22="REQUERIMIENTO",1,0)</formula>
    </cfRule>
    <cfRule type="expression" dxfId="5433" priority="16554">
      <formula>IF($O22="PERSISTE",1,0)</formula>
    </cfRule>
    <cfRule type="expression" dxfId="5432" priority="16555">
      <formula>IF($O22="PARCIALMENTE ATENDIDA",1,0)</formula>
    </cfRule>
    <cfRule type="expression" priority="16556">
      <formula>IF($O22="ATENDIDA",1,0)</formula>
    </cfRule>
    <cfRule type="expression" dxfId="5431" priority="16557">
      <formula>IF($O22="DETECTADA",1,0)</formula>
    </cfRule>
  </conditionalFormatting>
  <conditionalFormatting sqref="O22">
    <cfRule type="expression" dxfId="5430" priority="16546">
      <formula>IF($O22="CONTINÚA",1,0)</formula>
    </cfRule>
    <cfRule type="expression" dxfId="5429" priority="16547">
      <formula>IF($O22="REQUERIMIENTO",1,0)</formula>
    </cfRule>
    <cfRule type="expression" dxfId="5428" priority="16548">
      <formula>IF($O22="PERSISTE",1,0)</formula>
    </cfRule>
    <cfRule type="expression" dxfId="5427" priority="16549">
      <formula>IF($O22="PARCIALMENTE ATENDIDA",1,0)</formula>
    </cfRule>
    <cfRule type="expression" priority="16550">
      <formula>IF($O22="ATENDIDA",1,0)</formula>
    </cfRule>
    <cfRule type="expression" dxfId="5426" priority="16551">
      <formula>IF($O22="DETECTADA",1,0)</formula>
    </cfRule>
  </conditionalFormatting>
  <conditionalFormatting sqref="O22">
    <cfRule type="expression" dxfId="5425" priority="16558">
      <formula>IF($O22="CONTINÚA",1,0)</formula>
    </cfRule>
    <cfRule type="expression" dxfId="5424" priority="16559">
      <formula>IF($O22="REQUERIMIENTO",1,0)</formula>
    </cfRule>
    <cfRule type="expression" dxfId="5423" priority="16560">
      <formula>IF($O22="PERSISTE",1,0)</formula>
    </cfRule>
    <cfRule type="expression" dxfId="5422" priority="16561">
      <formula>IF($O22="PARCIALMENTE ATENDIDA",1,0)</formula>
    </cfRule>
    <cfRule type="expression" priority="16562">
      <formula>IF($O22="ATENDIDA",1,0)</formula>
    </cfRule>
    <cfRule type="expression" dxfId="5421" priority="16563">
      <formula>IF($O22="DETECTADA",1,0)</formula>
    </cfRule>
  </conditionalFormatting>
  <conditionalFormatting sqref="O23">
    <cfRule type="expression" dxfId="5420" priority="16540">
      <formula>IF($O23="CONTINUA",1,0)</formula>
    </cfRule>
    <cfRule type="expression" dxfId="5419" priority="16541">
      <formula>IF($O23="REQUERIMIENTO",1,0)</formula>
    </cfRule>
    <cfRule type="expression" dxfId="5418" priority="16542">
      <formula>IF($O23="PERSISTE",1,0)</formula>
    </cfRule>
    <cfRule type="expression" dxfId="5417" priority="16543">
      <formula>IF($O23="PARCIALMENTE ATENDIDA",1,0)</formula>
    </cfRule>
    <cfRule type="expression" priority="16544">
      <formula>IF($O23="ATENDIDA",1,0)</formula>
    </cfRule>
    <cfRule type="expression" dxfId="5416" priority="16545">
      <formula>IF($O23="DETECTADA",1,0)</formula>
    </cfRule>
  </conditionalFormatting>
  <conditionalFormatting sqref="O23">
    <cfRule type="expression" dxfId="5415" priority="16534">
      <formula>IF($O23="CONTINÚA",1,0)</formula>
    </cfRule>
    <cfRule type="expression" dxfId="5414" priority="16535">
      <formula>IF($O23="REQUERIMIENTO",1,0)</formula>
    </cfRule>
    <cfRule type="expression" dxfId="5413" priority="16536">
      <formula>IF($O23="PERSISTE",1,0)</formula>
    </cfRule>
    <cfRule type="expression" dxfId="5412" priority="16537">
      <formula>IF($O23="PARCIALMENTE ATENDIDA",1,0)</formula>
    </cfRule>
    <cfRule type="expression" priority="16538">
      <formula>IF($O23="ATENDIDA",1,0)</formula>
    </cfRule>
    <cfRule type="expression" dxfId="5411" priority="16539">
      <formula>IF($O23="DETECTADA",1,0)</formula>
    </cfRule>
  </conditionalFormatting>
  <conditionalFormatting sqref="O23">
    <cfRule type="expression" dxfId="5410" priority="16528">
      <formula>IF($O23="CONTINUA",1,0)</formula>
    </cfRule>
    <cfRule type="expression" dxfId="5409" priority="16529">
      <formula>IF($O23="REQUERIMIENTO",1,0)</formula>
    </cfRule>
    <cfRule type="expression" dxfId="5408" priority="16530">
      <formula>IF($O23="PERSISTE",1,0)</formula>
    </cfRule>
    <cfRule type="expression" dxfId="5407" priority="16531">
      <formula>IF($O23="PARCIALMENTE ATENDIDA",1,0)</formula>
    </cfRule>
    <cfRule type="expression" priority="16532">
      <formula>IF($O23="ATENDIDA",1,0)</formula>
    </cfRule>
    <cfRule type="expression" dxfId="5406" priority="16533">
      <formula>IF($O23="DETECTADA",1,0)</formula>
    </cfRule>
  </conditionalFormatting>
  <conditionalFormatting sqref="O23">
    <cfRule type="expression" dxfId="5405" priority="16522">
      <formula>IF($O23="CONTINÚA",1,0)</formula>
    </cfRule>
    <cfRule type="expression" dxfId="5404" priority="16523">
      <formula>IF($O23="REQUERIMIENTO",1,0)</formula>
    </cfRule>
    <cfRule type="expression" dxfId="5403" priority="16524">
      <formula>IF($O23="PERSISTE",1,0)</formula>
    </cfRule>
    <cfRule type="expression" dxfId="5402" priority="16525">
      <formula>IF($O23="PARCIALMENTE ATENDIDA",1,0)</formula>
    </cfRule>
    <cfRule type="expression" priority="16526">
      <formula>IF($O23="ATENDIDA",1,0)</formula>
    </cfRule>
    <cfRule type="expression" dxfId="5401" priority="16527">
      <formula>IF($O23="DETECTADA",1,0)</formula>
    </cfRule>
  </conditionalFormatting>
  <conditionalFormatting sqref="O24">
    <cfRule type="expression" dxfId="5400" priority="16516">
      <formula>IF($O24="CONTINUA",1,0)</formula>
    </cfRule>
    <cfRule type="expression" dxfId="5399" priority="16517">
      <formula>IF($O24="REQUERIMIENTO",1,0)</formula>
    </cfRule>
    <cfRule type="expression" dxfId="5398" priority="16518">
      <formula>IF($O24="PERSISTE",1,0)</formula>
    </cfRule>
    <cfRule type="expression" dxfId="5397" priority="16519">
      <formula>IF($O24="PARCIALMENTE ATENDIDA",1,0)</formula>
    </cfRule>
    <cfRule type="expression" priority="16520">
      <formula>IF($O24="ATENDIDA",1,0)</formula>
    </cfRule>
    <cfRule type="expression" dxfId="5396" priority="16521">
      <formula>IF($O24="DETECTADA",1,0)</formula>
    </cfRule>
  </conditionalFormatting>
  <conditionalFormatting sqref="O24">
    <cfRule type="expression" dxfId="5395" priority="16510">
      <formula>IF($O24="CONTINÚA",1,0)</formula>
    </cfRule>
    <cfRule type="expression" dxfId="5394" priority="16511">
      <formula>IF($O24="REQUERIMIENTO",1,0)</formula>
    </cfRule>
    <cfRule type="expression" dxfId="5393" priority="16512">
      <formula>IF($O24="PERSISTE",1,0)</formula>
    </cfRule>
    <cfRule type="expression" dxfId="5392" priority="16513">
      <formula>IF($O24="PARCIALMENTE ATENDIDA",1,0)</formula>
    </cfRule>
    <cfRule type="expression" priority="16514">
      <formula>IF($O24="ATENDIDA",1,0)</formula>
    </cfRule>
    <cfRule type="expression" dxfId="5391" priority="16515">
      <formula>IF($O24="DETECTADA",1,0)</formula>
    </cfRule>
  </conditionalFormatting>
  <conditionalFormatting sqref="O24">
    <cfRule type="expression" dxfId="5390" priority="16504">
      <formula>IF($O24="CONTINUA",1,0)</formula>
    </cfRule>
    <cfRule type="expression" dxfId="5389" priority="16505">
      <formula>IF($O24="REQUERIMIENTO",1,0)</formula>
    </cfRule>
    <cfRule type="expression" dxfId="5388" priority="16506">
      <formula>IF($O24="PERSISTE",1,0)</formula>
    </cfRule>
    <cfRule type="expression" dxfId="5387" priority="16507">
      <formula>IF($O24="PARCIALMENTE ATENDIDA",1,0)</formula>
    </cfRule>
    <cfRule type="expression" priority="16508">
      <formula>IF($O24="ATENDIDA",1,0)</formula>
    </cfRule>
    <cfRule type="expression" dxfId="5386" priority="16509">
      <formula>IF($O24="DETECTADA",1,0)</formula>
    </cfRule>
  </conditionalFormatting>
  <conditionalFormatting sqref="O24">
    <cfRule type="expression" dxfId="5385" priority="16498">
      <formula>IF($O24="CONTINUA",1,0)</formula>
    </cfRule>
    <cfRule type="expression" dxfId="5384" priority="16499">
      <formula>IF($O24="REQUERIMIENTO",1,0)</formula>
    </cfRule>
    <cfRule type="expression" dxfId="5383" priority="16500">
      <formula>IF($O24="PERSISTE",1,0)</formula>
    </cfRule>
    <cfRule type="expression" dxfId="5382" priority="16501">
      <formula>IF($O24="PARCIALMENTE ATENDIDA",1,0)</formula>
    </cfRule>
    <cfRule type="expression" priority="16502">
      <formula>IF($O24="ATENDIDA",1,0)</formula>
    </cfRule>
    <cfRule type="expression" dxfId="5381" priority="16503">
      <formula>IF($O24="DETECTADA",1,0)</formula>
    </cfRule>
  </conditionalFormatting>
  <conditionalFormatting sqref="O24">
    <cfRule type="expression" dxfId="5380" priority="16492">
      <formula>IF($O24="CONTINUA",1,0)</formula>
    </cfRule>
    <cfRule type="expression" dxfId="5379" priority="16493">
      <formula>IF($O24="REQUERIMIENTO",1,0)</formula>
    </cfRule>
    <cfRule type="expression" dxfId="5378" priority="16494">
      <formula>IF($O24="PERSISTE",1,0)</formula>
    </cfRule>
    <cfRule type="expression" dxfId="5377" priority="16495">
      <formula>IF($O24="PARCIALMENTE ATENDIDA",1,0)</formula>
    </cfRule>
    <cfRule type="expression" priority="16496">
      <formula>IF($O24="ATENDIDA",1,0)</formula>
    </cfRule>
    <cfRule type="expression" dxfId="5376" priority="16497">
      <formula>IF($O24="DETECTADA",1,0)</formula>
    </cfRule>
  </conditionalFormatting>
  <conditionalFormatting sqref="O24">
    <cfRule type="expression" dxfId="5375" priority="16486">
      <formula>IF($O24="CONTINUA",1,0)</formula>
    </cfRule>
    <cfRule type="expression" dxfId="5374" priority="16487">
      <formula>IF($O24="REQUERIMIENTO",1,0)</formula>
    </cfRule>
    <cfRule type="expression" dxfId="5373" priority="16488">
      <formula>IF($O24="PERSISTE",1,0)</formula>
    </cfRule>
    <cfRule type="expression" dxfId="5372" priority="16489">
      <formula>IF($O24="PARCIALMENTE ATENDIDA",1,0)</formula>
    </cfRule>
    <cfRule type="expression" priority="16490">
      <formula>IF($O24="ATENDIDA",1,0)</formula>
    </cfRule>
    <cfRule type="expression" dxfId="5371" priority="16491">
      <formula>IF($O24="DETECTADA",1,0)</formula>
    </cfRule>
  </conditionalFormatting>
  <conditionalFormatting sqref="O24">
    <cfRule type="expression" dxfId="5370" priority="16480">
      <formula>IF($O24="CONTINUA",1,0)</formula>
    </cfRule>
    <cfRule type="expression" dxfId="5369" priority="16481">
      <formula>IF($O24="REQUERIMIENTO",1,0)</formula>
    </cfRule>
    <cfRule type="expression" dxfId="5368" priority="16482">
      <formula>IF($O24="PERSISTE",1,0)</formula>
    </cfRule>
    <cfRule type="expression" dxfId="5367" priority="16483">
      <formula>IF($O24="PARCIALMENTE ATENDIDA",1,0)</formula>
    </cfRule>
    <cfRule type="expression" priority="16484">
      <formula>IF($O24="ATENDIDA",1,0)</formula>
    </cfRule>
    <cfRule type="expression" dxfId="5366" priority="16485">
      <formula>IF($O24="DETECTADA",1,0)</formula>
    </cfRule>
  </conditionalFormatting>
  <conditionalFormatting sqref="O24">
    <cfRule type="expression" dxfId="5365" priority="16474">
      <formula>IF($O24="CONTINÚA",1,0)</formula>
    </cfRule>
    <cfRule type="expression" dxfId="5364" priority="16475">
      <formula>IF($O24="REQUERIMIENTO",1,0)</formula>
    </cfRule>
    <cfRule type="expression" dxfId="5363" priority="16476">
      <formula>IF($O24="PERSISTE",1,0)</formula>
    </cfRule>
    <cfRule type="expression" dxfId="5362" priority="16477">
      <formula>IF($O24="PARCIALMENTE ATENDIDA",1,0)</formula>
    </cfRule>
    <cfRule type="expression" priority="16478">
      <formula>IF($O24="ATENDIDA",1,0)</formula>
    </cfRule>
    <cfRule type="expression" dxfId="5361" priority="16479">
      <formula>IF($O24="DETECTADA",1,0)</formula>
    </cfRule>
  </conditionalFormatting>
  <conditionalFormatting sqref="O25">
    <cfRule type="expression" dxfId="5360" priority="16468">
      <formula>IF($O25="CONTINUA",1,0)</formula>
    </cfRule>
    <cfRule type="expression" dxfId="5359" priority="16469">
      <formula>IF($O25="REQUERIMIENTO",1,0)</formula>
    </cfRule>
    <cfRule type="expression" dxfId="5358" priority="16470">
      <formula>IF($O25="PERSISTE",1,0)</formula>
    </cfRule>
    <cfRule type="expression" dxfId="5357" priority="16471">
      <formula>IF($O25="PARCIALMENTE ATENDIDA",1,0)</formula>
    </cfRule>
    <cfRule type="expression" priority="16472">
      <formula>IF($O25="ATENDIDA",1,0)</formula>
    </cfRule>
    <cfRule type="expression" dxfId="5356" priority="16473">
      <formula>IF($O25="DETECTADA",1,0)</formula>
    </cfRule>
  </conditionalFormatting>
  <conditionalFormatting sqref="O25">
    <cfRule type="expression" dxfId="5355" priority="16462">
      <formula>IF($O25="CONTINÚA",1,0)</formula>
    </cfRule>
    <cfRule type="expression" dxfId="5354" priority="16463">
      <formula>IF($O25="REQUERIMIENTO",1,0)</formula>
    </cfRule>
    <cfRule type="expression" dxfId="5353" priority="16464">
      <formula>IF($O25="PERSISTE",1,0)</formula>
    </cfRule>
    <cfRule type="expression" dxfId="5352" priority="16465">
      <formula>IF($O25="PARCIALMENTE ATENDIDA",1,0)</formula>
    </cfRule>
    <cfRule type="expression" priority="16466">
      <formula>IF($O25="ATENDIDA",1,0)</formula>
    </cfRule>
    <cfRule type="expression" dxfId="5351" priority="16467">
      <formula>IF($O25="DETECTADA",1,0)</formula>
    </cfRule>
  </conditionalFormatting>
  <conditionalFormatting sqref="O25">
    <cfRule type="expression" dxfId="5350" priority="16456">
      <formula>IF($O25="CONTINUA",1,0)</formula>
    </cfRule>
    <cfRule type="expression" dxfId="5349" priority="16457">
      <formula>IF($O25="REQUERIMIENTO",1,0)</formula>
    </cfRule>
    <cfRule type="expression" dxfId="5348" priority="16458">
      <formula>IF($O25="PERSISTE",1,0)</formula>
    </cfRule>
    <cfRule type="expression" dxfId="5347" priority="16459">
      <formula>IF($O25="PARCIALMENTE ATENDIDA",1,0)</formula>
    </cfRule>
    <cfRule type="expression" priority="16460">
      <formula>IF($O25="ATENDIDA",1,0)</formula>
    </cfRule>
    <cfRule type="expression" dxfId="5346" priority="16461">
      <formula>IF($O25="DETECTADA",1,0)</formula>
    </cfRule>
  </conditionalFormatting>
  <conditionalFormatting sqref="O25">
    <cfRule type="expression" dxfId="5345" priority="16450">
      <formula>IF($O25="CONTINUA",1,0)</formula>
    </cfRule>
    <cfRule type="expression" dxfId="5344" priority="16451">
      <formula>IF($O25="REQUERIMIENTO",1,0)</formula>
    </cfRule>
    <cfRule type="expression" dxfId="5343" priority="16452">
      <formula>IF($O25="PERSISTE",1,0)</formula>
    </cfRule>
    <cfRule type="expression" dxfId="5342" priority="16453">
      <formula>IF($O25="PARCIALMENTE ATENDIDA",1,0)</formula>
    </cfRule>
    <cfRule type="expression" priority="16454">
      <formula>IF($O25="ATENDIDA",1,0)</formula>
    </cfRule>
    <cfRule type="expression" dxfId="5341" priority="16455">
      <formula>IF($O25="DETECTADA",1,0)</formula>
    </cfRule>
  </conditionalFormatting>
  <conditionalFormatting sqref="O25">
    <cfRule type="expression" dxfId="5340" priority="16444">
      <formula>IF($O25="CONTINUA",1,0)</formula>
    </cfRule>
    <cfRule type="expression" dxfId="5339" priority="16445">
      <formula>IF($O25="REQUERIMIENTO",1,0)</formula>
    </cfRule>
    <cfRule type="expression" dxfId="5338" priority="16446">
      <formula>IF($O25="PERSISTE",1,0)</formula>
    </cfRule>
    <cfRule type="expression" dxfId="5337" priority="16447">
      <formula>IF($O25="PARCIALMENTE ATENDIDA",1,0)</formula>
    </cfRule>
    <cfRule type="expression" priority="16448">
      <formula>IF($O25="ATENDIDA",1,0)</formula>
    </cfRule>
    <cfRule type="expression" dxfId="5336" priority="16449">
      <formula>IF($O25="DETECTADA",1,0)</formula>
    </cfRule>
  </conditionalFormatting>
  <conditionalFormatting sqref="O25">
    <cfRule type="expression" dxfId="5335" priority="16438">
      <formula>IF($O25="CONTINUA",1,0)</formula>
    </cfRule>
    <cfRule type="expression" dxfId="5334" priority="16439">
      <formula>IF($O25="REQUERIMIENTO",1,0)</formula>
    </cfRule>
    <cfRule type="expression" dxfId="5333" priority="16440">
      <formula>IF($O25="PERSISTE",1,0)</formula>
    </cfRule>
    <cfRule type="expression" dxfId="5332" priority="16441">
      <formula>IF($O25="PARCIALMENTE ATENDIDA",1,0)</formula>
    </cfRule>
    <cfRule type="expression" priority="16442">
      <formula>IF($O25="ATENDIDA",1,0)</formula>
    </cfRule>
    <cfRule type="expression" dxfId="5331" priority="16443">
      <formula>IF($O25="DETECTADA",1,0)</formula>
    </cfRule>
  </conditionalFormatting>
  <conditionalFormatting sqref="O25">
    <cfRule type="expression" dxfId="5330" priority="16432">
      <formula>IF($O25="CONTINUA",1,0)</formula>
    </cfRule>
    <cfRule type="expression" dxfId="5329" priority="16433">
      <formula>IF($O25="REQUERIMIENTO",1,0)</formula>
    </cfRule>
    <cfRule type="expression" dxfId="5328" priority="16434">
      <formula>IF($O25="PERSISTE",1,0)</formula>
    </cfRule>
    <cfRule type="expression" dxfId="5327" priority="16435">
      <formula>IF($O25="PARCIALMENTE ATENDIDA",1,0)</formula>
    </cfRule>
    <cfRule type="expression" priority="16436">
      <formula>IF($O25="ATENDIDA",1,0)</formula>
    </cfRule>
    <cfRule type="expression" dxfId="5326" priority="16437">
      <formula>IF($O25="DETECTADA",1,0)</formula>
    </cfRule>
  </conditionalFormatting>
  <conditionalFormatting sqref="O25">
    <cfRule type="expression" dxfId="5325" priority="16426">
      <formula>IF($O25="CONTINÚA",1,0)</formula>
    </cfRule>
    <cfRule type="expression" dxfId="5324" priority="16427">
      <formula>IF($O25="REQUERIMIENTO",1,0)</formula>
    </cfRule>
    <cfRule type="expression" dxfId="5323" priority="16428">
      <formula>IF($O25="PERSISTE",1,0)</formula>
    </cfRule>
    <cfRule type="expression" dxfId="5322" priority="16429">
      <formula>IF($O25="PARCIALMENTE ATENDIDA",1,0)</formula>
    </cfRule>
    <cfRule type="expression" priority="16430">
      <formula>IF($O25="ATENDIDA",1,0)</formula>
    </cfRule>
    <cfRule type="expression" dxfId="5321" priority="16431">
      <formula>IF($O25="DETECTADA",1,0)</formula>
    </cfRule>
  </conditionalFormatting>
  <conditionalFormatting sqref="O26">
    <cfRule type="expression" dxfId="5320" priority="16420">
      <formula>IF($O26="CONTINUA",1,0)</formula>
    </cfRule>
    <cfRule type="expression" dxfId="5319" priority="16421">
      <formula>IF($O26="REQUERIMIENTO",1,0)</formula>
    </cfRule>
    <cfRule type="expression" dxfId="5318" priority="16422">
      <formula>IF($O26="PERSISTE",1,0)</formula>
    </cfRule>
    <cfRule type="expression" dxfId="5317" priority="16423">
      <formula>IF($O26="PARCIALMENTE ATENDIDA",1,0)</formula>
    </cfRule>
    <cfRule type="expression" priority="16424">
      <formula>IF($O26="ATENDIDA",1,0)</formula>
    </cfRule>
    <cfRule type="expression" dxfId="5316" priority="16425">
      <formula>IF($O26="DETECTADA",1,0)</formula>
    </cfRule>
  </conditionalFormatting>
  <conditionalFormatting sqref="O26">
    <cfRule type="expression" dxfId="5315" priority="16414">
      <formula>IF($O26="CONTINÚA",1,0)</formula>
    </cfRule>
    <cfRule type="expression" dxfId="5314" priority="16415">
      <formula>IF($O26="REQUERIMIENTO",1,0)</formula>
    </cfRule>
    <cfRule type="expression" dxfId="5313" priority="16416">
      <formula>IF($O26="PERSISTE",1,0)</formula>
    </cfRule>
    <cfRule type="expression" dxfId="5312" priority="16417">
      <formula>IF($O26="PARCIALMENTE ATENDIDA",1,0)</formula>
    </cfRule>
    <cfRule type="expression" priority="16418">
      <formula>IF($O26="ATENDIDA",1,0)</formula>
    </cfRule>
    <cfRule type="expression" dxfId="5311" priority="16419">
      <formula>IF($O26="DETECTADA",1,0)</formula>
    </cfRule>
  </conditionalFormatting>
  <conditionalFormatting sqref="O26">
    <cfRule type="expression" dxfId="5310" priority="16408">
      <formula>IF($O26="CONTINUA",1,0)</formula>
    </cfRule>
    <cfRule type="expression" dxfId="5309" priority="16409">
      <formula>IF($O26="REQUERIMIENTO",1,0)</formula>
    </cfRule>
    <cfRule type="expression" dxfId="5308" priority="16410">
      <formula>IF($O26="PERSISTE",1,0)</formula>
    </cfRule>
    <cfRule type="expression" dxfId="5307" priority="16411">
      <formula>IF($O26="PARCIALMENTE ATENDIDA",1,0)</formula>
    </cfRule>
    <cfRule type="expression" priority="16412">
      <formula>IF($O26="ATENDIDA",1,0)</formula>
    </cfRule>
    <cfRule type="expression" dxfId="5306" priority="16413">
      <formula>IF($O26="DETECTADA",1,0)</formula>
    </cfRule>
  </conditionalFormatting>
  <conditionalFormatting sqref="O26">
    <cfRule type="expression" dxfId="5305" priority="16402">
      <formula>IF($O26="CONTINUA",1,0)</formula>
    </cfRule>
    <cfRule type="expression" dxfId="5304" priority="16403">
      <formula>IF($O26="REQUERIMIENTO",1,0)</formula>
    </cfRule>
    <cfRule type="expression" dxfId="5303" priority="16404">
      <formula>IF($O26="PERSISTE",1,0)</formula>
    </cfRule>
    <cfRule type="expression" dxfId="5302" priority="16405">
      <formula>IF($O26="PARCIALMENTE ATENDIDA",1,0)</formula>
    </cfRule>
    <cfRule type="expression" priority="16406">
      <formula>IF($O26="ATENDIDA",1,0)</formula>
    </cfRule>
    <cfRule type="expression" dxfId="5301" priority="16407">
      <formula>IF($O26="DETECTADA",1,0)</formula>
    </cfRule>
  </conditionalFormatting>
  <conditionalFormatting sqref="O26">
    <cfRule type="expression" dxfId="5300" priority="16396">
      <formula>IF($O26="CONTINUA",1,0)</formula>
    </cfRule>
    <cfRule type="expression" dxfId="5299" priority="16397">
      <formula>IF($O26="REQUERIMIENTO",1,0)</formula>
    </cfRule>
    <cfRule type="expression" dxfId="5298" priority="16398">
      <formula>IF($O26="PERSISTE",1,0)</formula>
    </cfRule>
    <cfRule type="expression" dxfId="5297" priority="16399">
      <formula>IF($O26="PARCIALMENTE ATENDIDA",1,0)</formula>
    </cfRule>
    <cfRule type="expression" priority="16400">
      <formula>IF($O26="ATENDIDA",1,0)</formula>
    </cfRule>
    <cfRule type="expression" dxfId="5296" priority="16401">
      <formula>IF($O26="DETECTADA",1,0)</formula>
    </cfRule>
  </conditionalFormatting>
  <conditionalFormatting sqref="O26">
    <cfRule type="expression" dxfId="5295" priority="16390">
      <formula>IF($O26="CONTINUA",1,0)</formula>
    </cfRule>
    <cfRule type="expression" dxfId="5294" priority="16391">
      <formula>IF($O26="REQUERIMIENTO",1,0)</formula>
    </cfRule>
    <cfRule type="expression" dxfId="5293" priority="16392">
      <formula>IF($O26="PERSISTE",1,0)</formula>
    </cfRule>
    <cfRule type="expression" dxfId="5292" priority="16393">
      <formula>IF($O26="PARCIALMENTE ATENDIDA",1,0)</formula>
    </cfRule>
    <cfRule type="expression" priority="16394">
      <formula>IF($O26="ATENDIDA",1,0)</formula>
    </cfRule>
    <cfRule type="expression" dxfId="5291" priority="16395">
      <formula>IF($O26="DETECTADA",1,0)</formula>
    </cfRule>
  </conditionalFormatting>
  <conditionalFormatting sqref="O26">
    <cfRule type="expression" dxfId="5290" priority="16384">
      <formula>IF($O26="CONTINUA",1,0)</formula>
    </cfRule>
    <cfRule type="expression" dxfId="5289" priority="16385">
      <formula>IF($O26="REQUERIMIENTO",1,0)</formula>
    </cfRule>
    <cfRule type="expression" dxfId="5288" priority="16386">
      <formula>IF($O26="PERSISTE",1,0)</formula>
    </cfRule>
    <cfRule type="expression" dxfId="5287" priority="16387">
      <formula>IF($O26="PARCIALMENTE ATENDIDA",1,0)</formula>
    </cfRule>
    <cfRule type="expression" priority="16388">
      <formula>IF($O26="ATENDIDA",1,0)</formula>
    </cfRule>
    <cfRule type="expression" dxfId="5286" priority="16389">
      <formula>IF($O26="DETECTADA",1,0)</formula>
    </cfRule>
  </conditionalFormatting>
  <conditionalFormatting sqref="O26">
    <cfRule type="expression" dxfId="5285" priority="16378">
      <formula>IF($O26="CONTINÚA",1,0)</formula>
    </cfRule>
    <cfRule type="expression" dxfId="5284" priority="16379">
      <formula>IF($O26="REQUERIMIENTO",1,0)</formula>
    </cfRule>
    <cfRule type="expression" dxfId="5283" priority="16380">
      <formula>IF($O26="PERSISTE",1,0)</formula>
    </cfRule>
    <cfRule type="expression" dxfId="5282" priority="16381">
      <formula>IF($O26="PARCIALMENTE ATENDIDA",1,0)</formula>
    </cfRule>
    <cfRule type="expression" priority="16382">
      <formula>IF($O26="ATENDIDA",1,0)</formula>
    </cfRule>
    <cfRule type="expression" dxfId="5281" priority="16383">
      <formula>IF($O26="DETECTADA",1,0)</formula>
    </cfRule>
  </conditionalFormatting>
  <conditionalFormatting sqref="R27">
    <cfRule type="containsErrors" dxfId="5280" priority="16328">
      <formula>ISERROR(R27)</formula>
    </cfRule>
    <cfRule type="notContainsErrors" dxfId="5279" priority="16329">
      <formula>NOT(ISERROR(R27))</formula>
    </cfRule>
  </conditionalFormatting>
  <conditionalFormatting sqref="O27">
    <cfRule type="expression" dxfId="5278" priority="16322">
      <formula>IF($O27="CONTINUA",1,0)</formula>
    </cfRule>
    <cfRule type="expression" dxfId="5277" priority="16323">
      <formula>IF($O27="REQUERIMIENTO",1,0)</formula>
    </cfRule>
    <cfRule type="expression" dxfId="5276" priority="16324">
      <formula>IF($O27="PERSISTE",1,0)</formula>
    </cfRule>
    <cfRule type="expression" dxfId="5275" priority="16325">
      <formula>IF($O27="PARCIALMENTE ATENDIDA",1,0)</formula>
    </cfRule>
    <cfRule type="expression" priority="16326">
      <formula>IF($O27="ATENDIDA",1,0)</formula>
    </cfRule>
    <cfRule type="expression" dxfId="5274" priority="16327">
      <formula>IF($O27="DETECTADA",1,0)</formula>
    </cfRule>
  </conditionalFormatting>
  <conditionalFormatting sqref="O27">
    <cfRule type="expression" dxfId="5273" priority="16316">
      <formula>IF($O27="CONTINÚA",1,0)</formula>
    </cfRule>
    <cfRule type="expression" dxfId="5272" priority="16317">
      <formula>IF($O27="REQUERIMIENTO",1,0)</formula>
    </cfRule>
    <cfRule type="expression" dxfId="5271" priority="16318">
      <formula>IF($O27="PERSISTE",1,0)</formula>
    </cfRule>
    <cfRule type="expression" dxfId="5270" priority="16319">
      <formula>IF($O27="PARCIALMENTE ATENDIDA",1,0)</formula>
    </cfRule>
    <cfRule type="expression" priority="16320">
      <formula>IF($O27="ATENDIDA",1,0)</formula>
    </cfRule>
    <cfRule type="expression" dxfId="5269" priority="16321">
      <formula>IF($O27="DETECTADA",1,0)</formula>
    </cfRule>
  </conditionalFormatting>
  <conditionalFormatting sqref="O27">
    <cfRule type="expression" dxfId="5268" priority="16310">
      <formula>IF($O27="CONTINUA",1,0)</formula>
    </cfRule>
    <cfRule type="expression" dxfId="5267" priority="16311">
      <formula>IF($O27="REQUERIMIENTO",1,0)</formula>
    </cfRule>
    <cfRule type="expression" dxfId="5266" priority="16312">
      <formula>IF($O27="PERSISTE",1,0)</formula>
    </cfRule>
    <cfRule type="expression" dxfId="5265" priority="16313">
      <formula>IF($O27="PARCIALMENTE ATENDIDA",1,0)</formula>
    </cfRule>
    <cfRule type="expression" priority="16314">
      <formula>IF($O27="ATENDIDA",1,0)</formula>
    </cfRule>
    <cfRule type="expression" dxfId="5264" priority="16315">
      <formula>IF($O27="DETECTADA",1,0)</formula>
    </cfRule>
  </conditionalFormatting>
  <conditionalFormatting sqref="O27">
    <cfRule type="expression" dxfId="5263" priority="16304">
      <formula>IF($O27="CONTINUA",1,0)</formula>
    </cfRule>
    <cfRule type="expression" dxfId="5262" priority="16305">
      <formula>IF($O27="REQUERIMIENTO",1,0)</formula>
    </cfRule>
    <cfRule type="expression" dxfId="5261" priority="16306">
      <formula>IF($O27="PERSISTE",1,0)</formula>
    </cfRule>
    <cfRule type="expression" dxfId="5260" priority="16307">
      <formula>IF($O27="PARCIALMENTE ATENDIDA",1,0)</formula>
    </cfRule>
    <cfRule type="expression" priority="16308">
      <formula>IF($O27="ATENDIDA",1,0)</formula>
    </cfRule>
    <cfRule type="expression" dxfId="5259" priority="16309">
      <formula>IF($O27="DETECTADA",1,0)</formula>
    </cfRule>
  </conditionalFormatting>
  <conditionalFormatting sqref="O27">
    <cfRule type="expression" dxfId="5258" priority="16298">
      <formula>IF($O27="CONTINUA",1,0)</formula>
    </cfRule>
    <cfRule type="expression" dxfId="5257" priority="16299">
      <formula>IF($O27="REQUERIMIENTO",1,0)</formula>
    </cfRule>
    <cfRule type="expression" dxfId="5256" priority="16300">
      <formula>IF($O27="PERSISTE",1,0)</formula>
    </cfRule>
    <cfRule type="expression" dxfId="5255" priority="16301">
      <formula>IF($O27="PARCIALMENTE ATENDIDA",1,0)</formula>
    </cfRule>
    <cfRule type="expression" priority="16302">
      <formula>IF($O27="ATENDIDA",1,0)</formula>
    </cfRule>
    <cfRule type="expression" dxfId="5254" priority="16303">
      <formula>IF($O27="DETECTADA",1,0)</formula>
    </cfRule>
  </conditionalFormatting>
  <conditionalFormatting sqref="O27">
    <cfRule type="expression" dxfId="5253" priority="16292">
      <formula>IF($O27="CONTINUA",1,0)</formula>
    </cfRule>
    <cfRule type="expression" dxfId="5252" priority="16293">
      <formula>IF($O27="REQUERIMIENTO",1,0)</formula>
    </cfRule>
    <cfRule type="expression" dxfId="5251" priority="16294">
      <formula>IF($O27="PERSISTE",1,0)</formula>
    </cfRule>
    <cfRule type="expression" dxfId="5250" priority="16295">
      <formula>IF($O27="PARCIALMENTE ATENDIDA",1,0)</formula>
    </cfRule>
    <cfRule type="expression" priority="16296">
      <formula>IF($O27="ATENDIDA",1,0)</formula>
    </cfRule>
    <cfRule type="expression" dxfId="5249" priority="16297">
      <formula>IF($O27="DETECTADA",1,0)</formula>
    </cfRule>
  </conditionalFormatting>
  <conditionalFormatting sqref="O27">
    <cfRule type="expression" dxfId="5248" priority="16286">
      <formula>IF($O27="CONTINUA",1,0)</formula>
    </cfRule>
    <cfRule type="expression" dxfId="5247" priority="16287">
      <formula>IF($O27="REQUERIMIENTO",1,0)</formula>
    </cfRule>
    <cfRule type="expression" dxfId="5246" priority="16288">
      <formula>IF($O27="PERSISTE",1,0)</formula>
    </cfRule>
    <cfRule type="expression" dxfId="5245" priority="16289">
      <formula>IF($O27="PARCIALMENTE ATENDIDA",1,0)</formula>
    </cfRule>
    <cfRule type="expression" priority="16290">
      <formula>IF($O27="ATENDIDA",1,0)</formula>
    </cfRule>
    <cfRule type="expression" dxfId="5244" priority="16291">
      <formula>IF($O27="DETECTADA",1,0)</formula>
    </cfRule>
  </conditionalFormatting>
  <conditionalFormatting sqref="O27">
    <cfRule type="expression" dxfId="5243" priority="16280">
      <formula>IF($O27="CONTINÚA",1,0)</formula>
    </cfRule>
    <cfRule type="expression" dxfId="5242" priority="16281">
      <formula>IF($O27="REQUERIMIENTO",1,0)</formula>
    </cfRule>
    <cfRule type="expression" dxfId="5241" priority="16282">
      <formula>IF($O27="PERSISTE",1,0)</formula>
    </cfRule>
    <cfRule type="expression" dxfId="5240" priority="16283">
      <formula>IF($O27="PARCIALMENTE ATENDIDA",1,0)</formula>
    </cfRule>
    <cfRule type="expression" priority="16284">
      <formula>IF($O27="ATENDIDA",1,0)</formula>
    </cfRule>
    <cfRule type="expression" dxfId="5239" priority="16285">
      <formula>IF($O27="DETECTADA",1,0)</formula>
    </cfRule>
  </conditionalFormatting>
  <conditionalFormatting sqref="R28">
    <cfRule type="containsErrors" dxfId="5238" priority="16278">
      <formula>ISERROR(R28)</formula>
    </cfRule>
    <cfRule type="notContainsErrors" dxfId="5237" priority="16279">
      <formula>NOT(ISERROR(R28))</formula>
    </cfRule>
  </conditionalFormatting>
  <conditionalFormatting sqref="O28">
    <cfRule type="expression" dxfId="5236" priority="16272">
      <formula>IF($O28="CONTINUA",1,0)</formula>
    </cfRule>
    <cfRule type="expression" dxfId="5235" priority="16273">
      <formula>IF($O28="REQUERIMIENTO",1,0)</formula>
    </cfRule>
    <cfRule type="expression" dxfId="5234" priority="16274">
      <formula>IF($O28="PERSISTE",1,0)</formula>
    </cfRule>
    <cfRule type="expression" dxfId="5233" priority="16275">
      <formula>IF($O28="PARCIALMENTE ATENDIDA",1,0)</formula>
    </cfRule>
    <cfRule type="expression" priority="16276">
      <formula>IF($O28="ATENDIDA",1,0)</formula>
    </cfRule>
    <cfRule type="expression" dxfId="5232" priority="16277">
      <formula>IF($O28="DETECTADA",1,0)</formula>
    </cfRule>
  </conditionalFormatting>
  <conditionalFormatting sqref="O28">
    <cfRule type="expression" dxfId="5231" priority="16266">
      <formula>IF($O28="CONTINÚA",1,0)</formula>
    </cfRule>
    <cfRule type="expression" dxfId="5230" priority="16267">
      <formula>IF($O28="REQUERIMIENTO",1,0)</formula>
    </cfRule>
    <cfRule type="expression" dxfId="5229" priority="16268">
      <formula>IF($O28="PERSISTE",1,0)</formula>
    </cfRule>
    <cfRule type="expression" dxfId="5228" priority="16269">
      <formula>IF($O28="PARCIALMENTE ATENDIDA",1,0)</formula>
    </cfRule>
    <cfRule type="expression" priority="16270">
      <formula>IF($O28="ATENDIDA",1,0)</formula>
    </cfRule>
    <cfRule type="expression" dxfId="5227" priority="16271">
      <formula>IF($O28="DETECTADA",1,0)</formula>
    </cfRule>
  </conditionalFormatting>
  <conditionalFormatting sqref="O28">
    <cfRule type="expression" dxfId="5226" priority="16260">
      <formula>IF($O28="CONTINUA",1,0)</formula>
    </cfRule>
    <cfRule type="expression" dxfId="5225" priority="16261">
      <formula>IF($O28="REQUERIMIENTO",1,0)</formula>
    </cfRule>
    <cfRule type="expression" dxfId="5224" priority="16262">
      <formula>IF($O28="PERSISTE",1,0)</formula>
    </cfRule>
    <cfRule type="expression" dxfId="5223" priority="16263">
      <formula>IF($O28="PARCIALMENTE ATENDIDA",1,0)</formula>
    </cfRule>
    <cfRule type="expression" priority="16264">
      <formula>IF($O28="ATENDIDA",1,0)</formula>
    </cfRule>
    <cfRule type="expression" dxfId="5222" priority="16265">
      <formula>IF($O28="DETECTADA",1,0)</formula>
    </cfRule>
  </conditionalFormatting>
  <conditionalFormatting sqref="O28">
    <cfRule type="expression" dxfId="5221" priority="16254">
      <formula>IF($O28="CONTINUA",1,0)</formula>
    </cfRule>
    <cfRule type="expression" dxfId="5220" priority="16255">
      <formula>IF($O28="REQUERIMIENTO",1,0)</formula>
    </cfRule>
    <cfRule type="expression" dxfId="5219" priority="16256">
      <formula>IF($O28="PERSISTE",1,0)</formula>
    </cfRule>
    <cfRule type="expression" dxfId="5218" priority="16257">
      <formula>IF($O28="PARCIALMENTE ATENDIDA",1,0)</formula>
    </cfRule>
    <cfRule type="expression" priority="16258">
      <formula>IF($O28="ATENDIDA",1,0)</formula>
    </cfRule>
    <cfRule type="expression" dxfId="5217" priority="16259">
      <formula>IF($O28="DETECTADA",1,0)</formula>
    </cfRule>
  </conditionalFormatting>
  <conditionalFormatting sqref="O28">
    <cfRule type="expression" dxfId="5216" priority="16248">
      <formula>IF($O28="CONTINUA",1,0)</formula>
    </cfRule>
    <cfRule type="expression" dxfId="5215" priority="16249">
      <formula>IF($O28="REQUERIMIENTO",1,0)</formula>
    </cfRule>
    <cfRule type="expression" dxfId="5214" priority="16250">
      <formula>IF($O28="PERSISTE",1,0)</formula>
    </cfRule>
    <cfRule type="expression" dxfId="5213" priority="16251">
      <formula>IF($O28="PARCIALMENTE ATENDIDA",1,0)</formula>
    </cfRule>
    <cfRule type="expression" priority="16252">
      <formula>IF($O28="ATENDIDA",1,0)</formula>
    </cfRule>
    <cfRule type="expression" dxfId="5212" priority="16253">
      <formula>IF($O28="DETECTADA",1,0)</formula>
    </cfRule>
  </conditionalFormatting>
  <conditionalFormatting sqref="O28">
    <cfRule type="expression" dxfId="5211" priority="16242">
      <formula>IF($O28="CONTINUA",1,0)</formula>
    </cfRule>
    <cfRule type="expression" dxfId="5210" priority="16243">
      <formula>IF($O28="REQUERIMIENTO",1,0)</formula>
    </cfRule>
    <cfRule type="expression" dxfId="5209" priority="16244">
      <formula>IF($O28="PERSISTE",1,0)</formula>
    </cfRule>
    <cfRule type="expression" dxfId="5208" priority="16245">
      <formula>IF($O28="PARCIALMENTE ATENDIDA",1,0)</formula>
    </cfRule>
    <cfRule type="expression" priority="16246">
      <formula>IF($O28="ATENDIDA",1,0)</formula>
    </cfRule>
    <cfRule type="expression" dxfId="5207" priority="16247">
      <formula>IF($O28="DETECTADA",1,0)</formula>
    </cfRule>
  </conditionalFormatting>
  <conditionalFormatting sqref="O28">
    <cfRule type="expression" dxfId="5206" priority="16236">
      <formula>IF($O28="CONTINUA",1,0)</formula>
    </cfRule>
    <cfRule type="expression" dxfId="5205" priority="16237">
      <formula>IF($O28="REQUERIMIENTO",1,0)</formula>
    </cfRule>
    <cfRule type="expression" dxfId="5204" priority="16238">
      <formula>IF($O28="PERSISTE",1,0)</formula>
    </cfRule>
    <cfRule type="expression" dxfId="5203" priority="16239">
      <formula>IF($O28="PARCIALMENTE ATENDIDA",1,0)</formula>
    </cfRule>
    <cfRule type="expression" priority="16240">
      <formula>IF($O28="ATENDIDA",1,0)</formula>
    </cfRule>
    <cfRule type="expression" dxfId="5202" priority="16241">
      <formula>IF($O28="DETECTADA",1,0)</formula>
    </cfRule>
  </conditionalFormatting>
  <conditionalFormatting sqref="O28">
    <cfRule type="expression" dxfId="5201" priority="16230">
      <formula>IF($O28="CONTINÚA",1,0)</formula>
    </cfRule>
    <cfRule type="expression" dxfId="5200" priority="16231">
      <formula>IF($O28="REQUERIMIENTO",1,0)</formula>
    </cfRule>
    <cfRule type="expression" dxfId="5199" priority="16232">
      <formula>IF($O28="PERSISTE",1,0)</formula>
    </cfRule>
    <cfRule type="expression" dxfId="5198" priority="16233">
      <formula>IF($O28="PARCIALMENTE ATENDIDA",1,0)</formula>
    </cfRule>
    <cfRule type="expression" priority="16234">
      <formula>IF($O28="ATENDIDA",1,0)</formula>
    </cfRule>
    <cfRule type="expression" dxfId="5197" priority="16235">
      <formula>IF($O28="DETECTADA",1,0)</formula>
    </cfRule>
  </conditionalFormatting>
  <conditionalFormatting sqref="O31">
    <cfRule type="expression" dxfId="5196" priority="16224">
      <formula>IF($O31="CONTINUA",1,0)</formula>
    </cfRule>
    <cfRule type="expression" dxfId="5195" priority="16225">
      <formula>IF($O31="REQUERIMIENTO",1,0)</formula>
    </cfRule>
    <cfRule type="expression" dxfId="5194" priority="16226">
      <formula>IF($O31="PERSISTE",1,0)</formula>
    </cfRule>
    <cfRule type="expression" dxfId="5193" priority="16227">
      <formula>IF($O31="PARCIALMENTE ATENDIDA",1,0)</formula>
    </cfRule>
    <cfRule type="expression" priority="16228">
      <formula>IF($O31="ATENDIDA",1,0)</formula>
    </cfRule>
    <cfRule type="expression" dxfId="5192" priority="16229">
      <formula>IF($O31="DETECTADA",1,0)</formula>
    </cfRule>
  </conditionalFormatting>
  <conditionalFormatting sqref="O31">
    <cfRule type="expression" dxfId="5191" priority="16218">
      <formula>IF($O31="CONTINÚA",1,0)</formula>
    </cfRule>
    <cfRule type="expression" dxfId="5190" priority="16219">
      <formula>IF($O31="REQUERIMIENTO",1,0)</formula>
    </cfRule>
    <cfRule type="expression" dxfId="5189" priority="16220">
      <formula>IF($O31="PERSISTE",1,0)</formula>
    </cfRule>
    <cfRule type="expression" dxfId="5188" priority="16221">
      <formula>IF($O31="PARCIALMENTE ATENDIDA",1,0)</formula>
    </cfRule>
    <cfRule type="expression" priority="16222">
      <formula>IF($O31="ATENDIDA",1,0)</formula>
    </cfRule>
    <cfRule type="expression" dxfId="5187" priority="16223">
      <formula>IF($O31="DETECTADA",1,0)</formula>
    </cfRule>
  </conditionalFormatting>
  <conditionalFormatting sqref="O31">
    <cfRule type="expression" dxfId="5186" priority="16212">
      <formula>IF($O31="CONTINUA",1,0)</formula>
    </cfRule>
    <cfRule type="expression" dxfId="5185" priority="16213">
      <formula>IF($O31="REQUERIMIENTO",1,0)</formula>
    </cfRule>
    <cfRule type="expression" dxfId="5184" priority="16214">
      <formula>IF($O31="PERSISTE",1,0)</formula>
    </cfRule>
    <cfRule type="expression" dxfId="5183" priority="16215">
      <formula>IF($O31="PARCIALMENTE ATENDIDA",1,0)</formula>
    </cfRule>
    <cfRule type="expression" priority="16216">
      <formula>IF($O31="ATENDIDA",1,0)</formula>
    </cfRule>
    <cfRule type="expression" dxfId="5182" priority="16217">
      <formula>IF($O31="DETECTADA",1,0)</formula>
    </cfRule>
  </conditionalFormatting>
  <conditionalFormatting sqref="O31">
    <cfRule type="expression" dxfId="5181" priority="16206">
      <formula>IF($O31="CONTINÚA",1,0)</formula>
    </cfRule>
    <cfRule type="expression" dxfId="5180" priority="16207">
      <formula>IF($O31="REQUERIMIENTO",1,0)</formula>
    </cfRule>
    <cfRule type="expression" dxfId="5179" priority="16208">
      <formula>IF($O31="PERSISTE",1,0)</formula>
    </cfRule>
    <cfRule type="expression" dxfId="5178" priority="16209">
      <formula>IF($O31="PARCIALMENTE ATENDIDA",1,0)</formula>
    </cfRule>
    <cfRule type="expression" priority="16210">
      <formula>IF($O31="ATENDIDA",1,0)</formula>
    </cfRule>
    <cfRule type="expression" dxfId="5177" priority="16211">
      <formula>IF($O31="DETECTADA",1,0)</formula>
    </cfRule>
  </conditionalFormatting>
  <conditionalFormatting sqref="O32">
    <cfRule type="expression" dxfId="5176" priority="16200">
      <formula>IF($O32="CONTINUA",1,0)</formula>
    </cfRule>
    <cfRule type="expression" dxfId="5175" priority="16201">
      <formula>IF($O32="REQUERIMIENTO",1,0)</formula>
    </cfRule>
    <cfRule type="expression" dxfId="5174" priority="16202">
      <formula>IF($O32="PERSISTE",1,0)</formula>
    </cfRule>
    <cfRule type="expression" dxfId="5173" priority="16203">
      <formula>IF($O32="PARCIALMENTE ATENDIDA",1,0)</formula>
    </cfRule>
    <cfRule type="expression" priority="16204">
      <formula>IF($O32="ATENDIDA",1,0)</formula>
    </cfRule>
    <cfRule type="expression" dxfId="5172" priority="16205">
      <formula>IF($O32="DETECTADA",1,0)</formula>
    </cfRule>
  </conditionalFormatting>
  <conditionalFormatting sqref="O32">
    <cfRule type="expression" dxfId="5171" priority="16194">
      <formula>IF($O32="CONTINÚA",1,0)</formula>
    </cfRule>
    <cfRule type="expression" dxfId="5170" priority="16195">
      <formula>IF($O32="REQUERIMIENTO",1,0)</formula>
    </cfRule>
    <cfRule type="expression" dxfId="5169" priority="16196">
      <formula>IF($O32="PERSISTE",1,0)</formula>
    </cfRule>
    <cfRule type="expression" dxfId="5168" priority="16197">
      <formula>IF($O32="PARCIALMENTE ATENDIDA",1,0)</formula>
    </cfRule>
    <cfRule type="expression" priority="16198">
      <formula>IF($O32="ATENDIDA",1,0)</formula>
    </cfRule>
    <cfRule type="expression" dxfId="5167" priority="16199">
      <formula>IF($O32="DETECTADA",1,0)</formula>
    </cfRule>
  </conditionalFormatting>
  <conditionalFormatting sqref="O32">
    <cfRule type="expression" dxfId="5166" priority="16188">
      <formula>IF($O32="CONTINUA",1,0)</formula>
    </cfRule>
    <cfRule type="expression" dxfId="5165" priority="16189">
      <formula>IF($O32="REQUERIMIENTO",1,0)</formula>
    </cfRule>
    <cfRule type="expression" dxfId="5164" priority="16190">
      <formula>IF($O32="PERSISTE",1,0)</formula>
    </cfRule>
    <cfRule type="expression" dxfId="5163" priority="16191">
      <formula>IF($O32="PARCIALMENTE ATENDIDA",1,0)</formula>
    </cfRule>
    <cfRule type="expression" priority="16192">
      <formula>IF($O32="ATENDIDA",1,0)</formula>
    </cfRule>
    <cfRule type="expression" dxfId="5162" priority="16193">
      <formula>IF($O32="DETECTADA",1,0)</formula>
    </cfRule>
  </conditionalFormatting>
  <conditionalFormatting sqref="O32">
    <cfRule type="expression" dxfId="5161" priority="16182">
      <formula>IF($O32="CONTINUA",1,0)</formula>
    </cfRule>
    <cfRule type="expression" dxfId="5160" priority="16183">
      <formula>IF($O32="REQUERIMIENTO",1,0)</formula>
    </cfRule>
    <cfRule type="expression" dxfId="5159" priority="16184">
      <formula>IF($O32="PERSISTE",1,0)</formula>
    </cfRule>
    <cfRule type="expression" dxfId="5158" priority="16185">
      <formula>IF($O32="PARCIALMENTE ATENDIDA",1,0)</formula>
    </cfRule>
    <cfRule type="expression" priority="16186">
      <formula>IF($O32="ATENDIDA",1,0)</formula>
    </cfRule>
    <cfRule type="expression" dxfId="5157" priority="16187">
      <formula>IF($O32="DETECTADA",1,0)</formula>
    </cfRule>
  </conditionalFormatting>
  <conditionalFormatting sqref="O32">
    <cfRule type="expression" dxfId="5156" priority="16176">
      <formula>IF($O32="CONTINUA",1,0)</formula>
    </cfRule>
    <cfRule type="expression" dxfId="5155" priority="16177">
      <formula>IF($O32="REQUERIMIENTO",1,0)</formula>
    </cfRule>
    <cfRule type="expression" dxfId="5154" priority="16178">
      <formula>IF($O32="PERSISTE",1,0)</formula>
    </cfRule>
    <cfRule type="expression" dxfId="5153" priority="16179">
      <formula>IF($O32="PARCIALMENTE ATENDIDA",1,0)</formula>
    </cfRule>
    <cfRule type="expression" priority="16180">
      <formula>IF($O32="ATENDIDA",1,0)</formula>
    </cfRule>
    <cfRule type="expression" dxfId="5152" priority="16181">
      <formula>IF($O32="DETECTADA",1,0)</formula>
    </cfRule>
  </conditionalFormatting>
  <conditionalFormatting sqref="O32">
    <cfRule type="expression" dxfId="5151" priority="16170">
      <formula>IF($O32="CONTINUA",1,0)</formula>
    </cfRule>
    <cfRule type="expression" dxfId="5150" priority="16171">
      <formula>IF($O32="REQUERIMIENTO",1,0)</formula>
    </cfRule>
    <cfRule type="expression" dxfId="5149" priority="16172">
      <formula>IF($O32="PERSISTE",1,0)</formula>
    </cfRule>
    <cfRule type="expression" dxfId="5148" priority="16173">
      <formula>IF($O32="PARCIALMENTE ATENDIDA",1,0)</formula>
    </cfRule>
    <cfRule type="expression" priority="16174">
      <formula>IF($O32="ATENDIDA",1,0)</formula>
    </cfRule>
    <cfRule type="expression" dxfId="5147" priority="16175">
      <formula>IF($O32="DETECTADA",1,0)</formula>
    </cfRule>
  </conditionalFormatting>
  <conditionalFormatting sqref="O32">
    <cfRule type="expression" dxfId="5146" priority="16164">
      <formula>IF($O32="CONTINUA",1,0)</formula>
    </cfRule>
    <cfRule type="expression" dxfId="5145" priority="16165">
      <formula>IF($O32="REQUERIMIENTO",1,0)</formula>
    </cfRule>
    <cfRule type="expression" dxfId="5144" priority="16166">
      <formula>IF($O32="PERSISTE",1,0)</formula>
    </cfRule>
    <cfRule type="expression" dxfId="5143" priority="16167">
      <formula>IF($O32="PARCIALMENTE ATENDIDA",1,0)</formula>
    </cfRule>
    <cfRule type="expression" priority="16168">
      <formula>IF($O32="ATENDIDA",1,0)</formula>
    </cfRule>
    <cfRule type="expression" dxfId="5142" priority="16169">
      <formula>IF($O32="DETECTADA",1,0)</formula>
    </cfRule>
  </conditionalFormatting>
  <conditionalFormatting sqref="O32">
    <cfRule type="expression" dxfId="5141" priority="16158">
      <formula>IF($O32="CONTINÚA",1,0)</formula>
    </cfRule>
    <cfRule type="expression" dxfId="5140" priority="16159">
      <formula>IF($O32="REQUERIMIENTO",1,0)</formula>
    </cfRule>
    <cfRule type="expression" dxfId="5139" priority="16160">
      <formula>IF($O32="PERSISTE",1,0)</formula>
    </cfRule>
    <cfRule type="expression" dxfId="5138" priority="16161">
      <formula>IF($O32="PARCIALMENTE ATENDIDA",1,0)</formula>
    </cfRule>
    <cfRule type="expression" priority="16162">
      <formula>IF($O32="ATENDIDA",1,0)</formula>
    </cfRule>
    <cfRule type="expression" dxfId="5137" priority="16163">
      <formula>IF($O32="DETECTADA",1,0)</formula>
    </cfRule>
  </conditionalFormatting>
  <conditionalFormatting sqref="O33">
    <cfRule type="expression" dxfId="5136" priority="16152">
      <formula>IF($O33="CONTINUA",1,0)</formula>
    </cfRule>
    <cfRule type="expression" dxfId="5135" priority="16153">
      <formula>IF($O33="REQUERIMIENTO",1,0)</formula>
    </cfRule>
    <cfRule type="expression" dxfId="5134" priority="16154">
      <formula>IF($O33="PERSISTE",1,0)</formula>
    </cfRule>
    <cfRule type="expression" dxfId="5133" priority="16155">
      <formula>IF($O33="PARCIALMENTE ATENDIDA",1,0)</formula>
    </cfRule>
    <cfRule type="expression" priority="16156">
      <formula>IF($O33="ATENDIDA",1,0)</formula>
    </cfRule>
    <cfRule type="expression" dxfId="5132" priority="16157">
      <formula>IF($O33="DETECTADA",1,0)</formula>
    </cfRule>
  </conditionalFormatting>
  <conditionalFormatting sqref="O33">
    <cfRule type="expression" dxfId="5131" priority="16146">
      <formula>IF($O33="CONTINÚA",1,0)</formula>
    </cfRule>
    <cfRule type="expression" dxfId="5130" priority="16147">
      <formula>IF($O33="REQUERIMIENTO",1,0)</formula>
    </cfRule>
    <cfRule type="expression" dxfId="5129" priority="16148">
      <formula>IF($O33="PERSISTE",1,0)</formula>
    </cfRule>
    <cfRule type="expression" dxfId="5128" priority="16149">
      <formula>IF($O33="PARCIALMENTE ATENDIDA",1,0)</formula>
    </cfRule>
    <cfRule type="expression" priority="16150">
      <formula>IF($O33="ATENDIDA",1,0)</formula>
    </cfRule>
    <cfRule type="expression" dxfId="5127" priority="16151">
      <formula>IF($O33="DETECTADA",1,0)</formula>
    </cfRule>
  </conditionalFormatting>
  <conditionalFormatting sqref="O33">
    <cfRule type="expression" dxfId="5126" priority="16140">
      <formula>IF($O33="CONTINUA",1,0)</formula>
    </cfRule>
    <cfRule type="expression" dxfId="5125" priority="16141">
      <formula>IF($O33="REQUERIMIENTO",1,0)</formula>
    </cfRule>
    <cfRule type="expression" dxfId="5124" priority="16142">
      <formula>IF($O33="PERSISTE",1,0)</formula>
    </cfRule>
    <cfRule type="expression" dxfId="5123" priority="16143">
      <formula>IF($O33="PARCIALMENTE ATENDIDA",1,0)</formula>
    </cfRule>
    <cfRule type="expression" priority="16144">
      <formula>IF($O33="ATENDIDA",1,0)</formula>
    </cfRule>
    <cfRule type="expression" dxfId="5122" priority="16145">
      <formula>IF($O33="DETECTADA",1,0)</formula>
    </cfRule>
  </conditionalFormatting>
  <conditionalFormatting sqref="O33">
    <cfRule type="expression" dxfId="5121" priority="16134">
      <formula>IF($O33="CONTINÚA",1,0)</formula>
    </cfRule>
    <cfRule type="expression" dxfId="5120" priority="16135">
      <formula>IF($O33="REQUERIMIENTO",1,0)</formula>
    </cfRule>
    <cfRule type="expression" dxfId="5119" priority="16136">
      <formula>IF($O33="PERSISTE",1,0)</formula>
    </cfRule>
    <cfRule type="expression" dxfId="5118" priority="16137">
      <formula>IF($O33="PARCIALMENTE ATENDIDA",1,0)</formula>
    </cfRule>
    <cfRule type="expression" priority="16138">
      <formula>IF($O33="ATENDIDA",1,0)</formula>
    </cfRule>
    <cfRule type="expression" dxfId="5117" priority="16139">
      <formula>IF($O33="DETECTADA",1,0)</formula>
    </cfRule>
  </conditionalFormatting>
  <conditionalFormatting sqref="O35">
    <cfRule type="expression" dxfId="5116" priority="16080">
      <formula>IF($O35="CONTINUA",1,0)</formula>
    </cfRule>
    <cfRule type="expression" dxfId="5115" priority="16081">
      <formula>IF($O35="REQUERIMIENTO",1,0)</formula>
    </cfRule>
    <cfRule type="expression" dxfId="5114" priority="16082">
      <formula>IF($O35="PERSISTE",1,0)</formula>
    </cfRule>
    <cfRule type="expression" dxfId="5113" priority="16083">
      <formula>IF($O35="PARCIALMENTE ATENDIDA",1,0)</formula>
    </cfRule>
    <cfRule type="expression" priority="16084">
      <formula>IF($O35="ATENDIDA",1,0)</formula>
    </cfRule>
    <cfRule type="expression" dxfId="5112" priority="16085">
      <formula>IF($O35="DETECTADA",1,0)</formula>
    </cfRule>
  </conditionalFormatting>
  <conditionalFormatting sqref="O35">
    <cfRule type="expression" dxfId="5111" priority="16068">
      <formula>IF($O35="CONTINUA",1,0)</formula>
    </cfRule>
    <cfRule type="expression" dxfId="5110" priority="16069">
      <formula>IF($O35="REQUERIMIENTO",1,0)</formula>
    </cfRule>
    <cfRule type="expression" dxfId="5109" priority="16070">
      <formula>IF($O35="PERSISTE",1,0)</formula>
    </cfRule>
    <cfRule type="expression" dxfId="5108" priority="16071">
      <formula>IF($O35="PARCIALMENTE ATENDIDA",1,0)</formula>
    </cfRule>
    <cfRule type="expression" priority="16072">
      <formula>IF($O35="ATENDIDA",1,0)</formula>
    </cfRule>
    <cfRule type="expression" dxfId="5107" priority="16073">
      <formula>IF($O35="DETECTADA",1,0)</formula>
    </cfRule>
  </conditionalFormatting>
  <conditionalFormatting sqref="O35">
    <cfRule type="expression" dxfId="5106" priority="16062">
      <formula>IF($O35="CONTINÚA",1,0)</formula>
    </cfRule>
    <cfRule type="expression" dxfId="5105" priority="16063">
      <formula>IF($O35="REQUERIMIENTO",1,0)</formula>
    </cfRule>
    <cfRule type="expression" dxfId="5104" priority="16064">
      <formula>IF($O35="PERSISTE",1,0)</formula>
    </cfRule>
    <cfRule type="expression" dxfId="5103" priority="16065">
      <formula>IF($O35="PARCIALMENTE ATENDIDA",1,0)</formula>
    </cfRule>
    <cfRule type="expression" priority="16066">
      <formula>IF($O35="ATENDIDA",1,0)</formula>
    </cfRule>
    <cfRule type="expression" dxfId="5102" priority="16067">
      <formula>IF($O35="DETECTADA",1,0)</formula>
    </cfRule>
  </conditionalFormatting>
  <conditionalFormatting sqref="O35">
    <cfRule type="expression" dxfId="5101" priority="16074">
      <formula>IF($O35="CONTINÚA",1,0)</formula>
    </cfRule>
    <cfRule type="expression" dxfId="5100" priority="16075">
      <formula>IF($O35="REQUERIMIENTO",1,0)</formula>
    </cfRule>
    <cfRule type="expression" dxfId="5099" priority="16076">
      <formula>IF($O35="PERSISTE",1,0)</formula>
    </cfRule>
    <cfRule type="expression" dxfId="5098" priority="16077">
      <formula>IF($O35="PARCIALMENTE ATENDIDA",1,0)</formula>
    </cfRule>
    <cfRule type="expression" priority="16078">
      <formula>IF($O35="ATENDIDA",1,0)</formula>
    </cfRule>
    <cfRule type="expression" dxfId="5097" priority="16079">
      <formula>IF($O35="DETECTADA",1,0)</formula>
    </cfRule>
  </conditionalFormatting>
  <conditionalFormatting sqref="O36">
    <cfRule type="expression" dxfId="5096" priority="16056">
      <formula>IF($O36="CONTINUA",1,0)</formula>
    </cfRule>
    <cfRule type="expression" dxfId="5095" priority="16057">
      <formula>IF($O36="REQUERIMIENTO",1,0)</formula>
    </cfRule>
    <cfRule type="expression" dxfId="5094" priority="16058">
      <formula>IF($O36="PERSISTE",1,0)</formula>
    </cfRule>
    <cfRule type="expression" dxfId="5093" priority="16059">
      <formula>IF($O36="PARCIALMENTE ATENDIDA",1,0)</formula>
    </cfRule>
    <cfRule type="expression" priority="16060">
      <formula>IF($O36="ATENDIDA",1,0)</formula>
    </cfRule>
    <cfRule type="expression" dxfId="5092" priority="16061">
      <formula>IF($O36="DETECTADA",1,0)</formula>
    </cfRule>
  </conditionalFormatting>
  <conditionalFormatting sqref="O36">
    <cfRule type="expression" dxfId="5091" priority="16050">
      <formula>IF($O36="CONTINÚA",1,0)</formula>
    </cfRule>
    <cfRule type="expression" dxfId="5090" priority="16051">
      <formula>IF($O36="REQUERIMIENTO",1,0)</formula>
    </cfRule>
    <cfRule type="expression" dxfId="5089" priority="16052">
      <formula>IF($O36="PERSISTE",1,0)</formula>
    </cfRule>
    <cfRule type="expression" dxfId="5088" priority="16053">
      <formula>IF($O36="PARCIALMENTE ATENDIDA",1,0)</formula>
    </cfRule>
    <cfRule type="expression" priority="16054">
      <formula>IF($O36="ATENDIDA",1,0)</formula>
    </cfRule>
    <cfRule type="expression" dxfId="5087" priority="16055">
      <formula>IF($O36="DETECTADA",1,0)</formula>
    </cfRule>
  </conditionalFormatting>
  <conditionalFormatting sqref="O36">
    <cfRule type="expression" dxfId="5086" priority="16044">
      <formula>IF($O36="CONTINUA",1,0)</formula>
    </cfRule>
    <cfRule type="expression" dxfId="5085" priority="16045">
      <formula>IF($O36="REQUERIMIENTO",1,0)</formula>
    </cfRule>
    <cfRule type="expression" dxfId="5084" priority="16046">
      <formula>IF($O36="PERSISTE",1,0)</formula>
    </cfRule>
    <cfRule type="expression" dxfId="5083" priority="16047">
      <formula>IF($O36="PARCIALMENTE ATENDIDA",1,0)</formula>
    </cfRule>
    <cfRule type="expression" priority="16048">
      <formula>IF($O36="ATENDIDA",1,0)</formula>
    </cfRule>
    <cfRule type="expression" dxfId="5082" priority="16049">
      <formula>IF($O36="DETECTADA",1,0)</formula>
    </cfRule>
  </conditionalFormatting>
  <conditionalFormatting sqref="O36">
    <cfRule type="expression" dxfId="5081" priority="16038">
      <formula>IF($O36="CONTINÚA",1,0)</formula>
    </cfRule>
    <cfRule type="expression" dxfId="5080" priority="16039">
      <formula>IF($O36="REQUERIMIENTO",1,0)</formula>
    </cfRule>
    <cfRule type="expression" dxfId="5079" priority="16040">
      <formula>IF($O36="PERSISTE",1,0)</formula>
    </cfRule>
    <cfRule type="expression" dxfId="5078" priority="16041">
      <formula>IF($O36="PARCIALMENTE ATENDIDA",1,0)</formula>
    </cfRule>
    <cfRule type="expression" priority="16042">
      <formula>IF($O36="ATENDIDA",1,0)</formula>
    </cfRule>
    <cfRule type="expression" dxfId="5077" priority="16043">
      <formula>IF($O36="DETECTADA",1,0)</formula>
    </cfRule>
  </conditionalFormatting>
  <conditionalFormatting sqref="O45">
    <cfRule type="expression" dxfId="5076" priority="16032">
      <formula>IF($O45="CONTINUA",1,0)</formula>
    </cfRule>
    <cfRule type="expression" dxfId="5075" priority="16033">
      <formula>IF($O45="REQUERIMIENTO",1,0)</formula>
    </cfRule>
    <cfRule type="expression" dxfId="5074" priority="16034">
      <formula>IF($O45="PERSISTE",1,0)</formula>
    </cfRule>
    <cfRule type="expression" dxfId="5073" priority="16035">
      <formula>IF($O45="PARCIALMENTE ATENDIDA",1,0)</formula>
    </cfRule>
    <cfRule type="expression" priority="16036">
      <formula>IF($O45="ATENDIDA",1,0)</formula>
    </cfRule>
    <cfRule type="expression" dxfId="5072" priority="16037">
      <formula>IF($O45="DETECTADA",1,0)</formula>
    </cfRule>
  </conditionalFormatting>
  <conditionalFormatting sqref="O45">
    <cfRule type="expression" dxfId="5071" priority="16026">
      <formula>IF($O45="CONTINÚA",1,0)</formula>
    </cfRule>
    <cfRule type="expression" dxfId="5070" priority="16027">
      <formula>IF($O45="REQUERIMIENTO",1,0)</formula>
    </cfRule>
    <cfRule type="expression" dxfId="5069" priority="16028">
      <formula>IF($O45="PERSISTE",1,0)</formula>
    </cfRule>
    <cfRule type="expression" dxfId="5068" priority="16029">
      <formula>IF($O45="PARCIALMENTE ATENDIDA",1,0)</formula>
    </cfRule>
    <cfRule type="expression" priority="16030">
      <formula>IF($O45="ATENDIDA",1,0)</formula>
    </cfRule>
    <cfRule type="expression" dxfId="5067" priority="16031">
      <formula>IF($O45="DETECTADA",1,0)</formula>
    </cfRule>
  </conditionalFormatting>
  <conditionalFormatting sqref="O45">
    <cfRule type="expression" dxfId="5066" priority="16020">
      <formula>IF($O45="CONTINUA",1,0)</formula>
    </cfRule>
    <cfRule type="expression" dxfId="5065" priority="16021">
      <formula>IF($O45="REQUERIMIENTO",1,0)</formula>
    </cfRule>
    <cfRule type="expression" dxfId="5064" priority="16022">
      <formula>IF($O45="PERSISTE",1,0)</formula>
    </cfRule>
    <cfRule type="expression" dxfId="5063" priority="16023">
      <formula>IF($O45="PARCIALMENTE ATENDIDA",1,0)</formula>
    </cfRule>
    <cfRule type="expression" priority="16024">
      <formula>IF($O45="ATENDIDA",1,0)</formula>
    </cfRule>
    <cfRule type="expression" dxfId="5062" priority="16025">
      <formula>IF($O45="DETECTADA",1,0)</formula>
    </cfRule>
  </conditionalFormatting>
  <conditionalFormatting sqref="O45">
    <cfRule type="expression" dxfId="5061" priority="16014">
      <formula>IF($O45="CONTINÚA",1,0)</formula>
    </cfRule>
    <cfRule type="expression" dxfId="5060" priority="16015">
      <formula>IF($O45="REQUERIMIENTO",1,0)</formula>
    </cfRule>
    <cfRule type="expression" dxfId="5059" priority="16016">
      <formula>IF($O45="PERSISTE",1,0)</formula>
    </cfRule>
    <cfRule type="expression" dxfId="5058" priority="16017">
      <formula>IF($O45="PARCIALMENTE ATENDIDA",1,0)</formula>
    </cfRule>
    <cfRule type="expression" priority="16018">
      <formula>IF($O45="ATENDIDA",1,0)</formula>
    </cfRule>
    <cfRule type="expression" dxfId="5057" priority="16019">
      <formula>IF($O45="DETECTADA",1,0)</formula>
    </cfRule>
  </conditionalFormatting>
  <conditionalFormatting sqref="O46">
    <cfRule type="expression" dxfId="5056" priority="16008">
      <formula>IF($O46="CONTINUA",1,0)</formula>
    </cfRule>
    <cfRule type="expression" dxfId="5055" priority="16009">
      <formula>IF($O46="REQUERIMIENTO",1,0)</formula>
    </cfRule>
    <cfRule type="expression" dxfId="5054" priority="16010">
      <formula>IF($O46="PERSISTE",1,0)</formula>
    </cfRule>
    <cfRule type="expression" dxfId="5053" priority="16011">
      <formula>IF($O46="PARCIALMENTE ATENDIDA",1,0)</formula>
    </cfRule>
    <cfRule type="expression" priority="16012">
      <formula>IF($O46="ATENDIDA",1,0)</formula>
    </cfRule>
    <cfRule type="expression" dxfId="5052" priority="16013">
      <formula>IF($O46="DETECTADA",1,0)</formula>
    </cfRule>
  </conditionalFormatting>
  <conditionalFormatting sqref="O46">
    <cfRule type="expression" dxfId="5051" priority="16002">
      <formula>IF($O46="CONTINÚA",1,0)</formula>
    </cfRule>
    <cfRule type="expression" dxfId="5050" priority="16003">
      <formula>IF($O46="REQUERIMIENTO",1,0)</formula>
    </cfRule>
    <cfRule type="expression" dxfId="5049" priority="16004">
      <formula>IF($O46="PERSISTE",1,0)</formula>
    </cfRule>
    <cfRule type="expression" dxfId="5048" priority="16005">
      <formula>IF($O46="PARCIALMENTE ATENDIDA",1,0)</formula>
    </cfRule>
    <cfRule type="expression" priority="16006">
      <formula>IF($O46="ATENDIDA",1,0)</formula>
    </cfRule>
    <cfRule type="expression" dxfId="5047" priority="16007">
      <formula>IF($O46="DETECTADA",1,0)</formula>
    </cfRule>
  </conditionalFormatting>
  <conditionalFormatting sqref="O46">
    <cfRule type="expression" dxfId="5046" priority="15996">
      <formula>IF($O46="CONTINUA",1,0)</formula>
    </cfRule>
    <cfRule type="expression" dxfId="5045" priority="15997">
      <formula>IF($O46="REQUERIMIENTO",1,0)</formula>
    </cfRule>
    <cfRule type="expression" dxfId="5044" priority="15998">
      <formula>IF($O46="PERSISTE",1,0)</formula>
    </cfRule>
    <cfRule type="expression" dxfId="5043" priority="15999">
      <formula>IF($O46="PARCIALMENTE ATENDIDA",1,0)</formula>
    </cfRule>
    <cfRule type="expression" priority="16000">
      <formula>IF($O46="ATENDIDA",1,0)</formula>
    </cfRule>
    <cfRule type="expression" dxfId="5042" priority="16001">
      <formula>IF($O46="DETECTADA",1,0)</formula>
    </cfRule>
  </conditionalFormatting>
  <conditionalFormatting sqref="O46">
    <cfRule type="expression" dxfId="5041" priority="15990">
      <formula>IF($O46="CONTINÚA",1,0)</formula>
    </cfRule>
    <cfRule type="expression" dxfId="5040" priority="15991">
      <formula>IF($O46="REQUERIMIENTO",1,0)</formula>
    </cfRule>
    <cfRule type="expression" dxfId="5039" priority="15992">
      <formula>IF($O46="PERSISTE",1,0)</formula>
    </cfRule>
    <cfRule type="expression" dxfId="5038" priority="15993">
      <formula>IF($O46="PARCIALMENTE ATENDIDA",1,0)</formula>
    </cfRule>
    <cfRule type="expression" priority="15994">
      <formula>IF($O46="ATENDIDA",1,0)</formula>
    </cfRule>
    <cfRule type="expression" dxfId="5037" priority="15995">
      <formula>IF($O46="DETECTADA",1,0)</formula>
    </cfRule>
  </conditionalFormatting>
  <conditionalFormatting sqref="A47">
    <cfRule type="cellIs" dxfId="5036" priority="15963" operator="equal">
      <formula>900000000</formula>
    </cfRule>
  </conditionalFormatting>
  <conditionalFormatting sqref="A47 G47:I47 C47:E47 K47">
    <cfRule type="containsErrors" dxfId="5035" priority="15964">
      <formula>ISERROR(A47)</formula>
    </cfRule>
    <cfRule type="notContainsErrors" dxfId="5034" priority="15965">
      <formula>NOT(ISERROR(A47))</formula>
    </cfRule>
  </conditionalFormatting>
  <conditionalFormatting sqref="R47">
    <cfRule type="containsErrors" dxfId="5033" priority="15961">
      <formula>ISERROR(R47)</formula>
    </cfRule>
    <cfRule type="notContainsErrors" dxfId="5032" priority="15962">
      <formula>NOT(ISERROR(R47))</formula>
    </cfRule>
  </conditionalFormatting>
  <conditionalFormatting sqref="O47">
    <cfRule type="expression" dxfId="5031" priority="15955">
      <formula>IF($O47="CONTINUA",1,0)</formula>
    </cfRule>
    <cfRule type="expression" dxfId="5030" priority="15956">
      <formula>IF($O47="REQUERIMIENTO",1,0)</formula>
    </cfRule>
    <cfRule type="expression" dxfId="5029" priority="15957">
      <formula>IF($O47="PERSISTE",1,0)</formula>
    </cfRule>
    <cfRule type="expression" dxfId="5028" priority="15958">
      <formula>IF($O47="PARCIALMENTE ATENDIDA",1,0)</formula>
    </cfRule>
    <cfRule type="expression" priority="15959">
      <formula>IF($O47="ATENDIDA",1,0)</formula>
    </cfRule>
    <cfRule type="expression" dxfId="5027" priority="15960">
      <formula>IF($O47="DETECTADA",1,0)</formula>
    </cfRule>
  </conditionalFormatting>
  <conditionalFormatting sqref="O47">
    <cfRule type="expression" dxfId="5026" priority="15949">
      <formula>IF($O47="CONTINÚA",1,0)</formula>
    </cfRule>
    <cfRule type="expression" dxfId="5025" priority="15950">
      <formula>IF($O47="REQUERIMIENTO",1,0)</formula>
    </cfRule>
    <cfRule type="expression" dxfId="5024" priority="15951">
      <formula>IF($O47="PERSISTE",1,0)</formula>
    </cfRule>
    <cfRule type="expression" dxfId="5023" priority="15952">
      <formula>IF($O47="PARCIALMENTE ATENDIDA",1,0)</formula>
    </cfRule>
    <cfRule type="expression" priority="15953">
      <formula>IF($O47="ATENDIDA",1,0)</formula>
    </cfRule>
    <cfRule type="expression" dxfId="5022" priority="15954">
      <formula>IF($O47="DETECTADA",1,0)</formula>
    </cfRule>
  </conditionalFormatting>
  <conditionalFormatting sqref="O47">
    <cfRule type="expression" dxfId="5021" priority="15943">
      <formula>IF($O47="CONTINUA",1,0)</formula>
    </cfRule>
    <cfRule type="expression" dxfId="5020" priority="15944">
      <formula>IF($O47="REQUERIMIENTO",1,0)</formula>
    </cfRule>
    <cfRule type="expression" dxfId="5019" priority="15945">
      <formula>IF($O47="PERSISTE",1,0)</formula>
    </cfRule>
    <cfRule type="expression" dxfId="5018" priority="15946">
      <formula>IF($O47="PARCIALMENTE ATENDIDA",1,0)</formula>
    </cfRule>
    <cfRule type="expression" priority="15947">
      <formula>IF($O47="ATENDIDA",1,0)</formula>
    </cfRule>
    <cfRule type="expression" dxfId="5017" priority="15948">
      <formula>IF($O47="DETECTADA",1,0)</formula>
    </cfRule>
  </conditionalFormatting>
  <conditionalFormatting sqref="O47">
    <cfRule type="expression" dxfId="5016" priority="15937">
      <formula>IF($O47="CONTINÚA",1,0)</formula>
    </cfRule>
    <cfRule type="expression" dxfId="5015" priority="15938">
      <formula>IF($O47="REQUERIMIENTO",1,0)</formula>
    </cfRule>
    <cfRule type="expression" dxfId="5014" priority="15939">
      <formula>IF($O47="PERSISTE",1,0)</formula>
    </cfRule>
    <cfRule type="expression" dxfId="5013" priority="15940">
      <formula>IF($O47="PARCIALMENTE ATENDIDA",1,0)</formula>
    </cfRule>
    <cfRule type="expression" priority="15941">
      <formula>IF($O47="ATENDIDA",1,0)</formula>
    </cfRule>
    <cfRule type="expression" dxfId="5012" priority="15942">
      <formula>IF($O47="DETECTADA",1,0)</formula>
    </cfRule>
  </conditionalFormatting>
  <conditionalFormatting sqref="A234">
    <cfRule type="cellIs" dxfId="5011" priority="7551" operator="equal">
      <formula>900000000</formula>
    </cfRule>
  </conditionalFormatting>
  <conditionalFormatting sqref="A234 G234:I234 C234:E234 K234">
    <cfRule type="containsErrors" dxfId="5010" priority="7552">
      <formula>ISERROR(A234)</formula>
    </cfRule>
    <cfRule type="notContainsErrors" dxfId="5009" priority="7553">
      <formula>NOT(ISERROR(A234))</formula>
    </cfRule>
  </conditionalFormatting>
  <conditionalFormatting sqref="O234">
    <cfRule type="expression" dxfId="5008" priority="7545">
      <formula>IF($O234="CONTINUA",1,0)</formula>
    </cfRule>
    <cfRule type="expression" dxfId="5007" priority="7546">
      <formula>IF($O234="REQUERIMIENTO",1,0)</formula>
    </cfRule>
    <cfRule type="expression" dxfId="5006" priority="7547">
      <formula>IF($O234="PERSISTE",1,0)</formula>
    </cfRule>
    <cfRule type="expression" dxfId="5005" priority="7548">
      <formula>IF($O234="PARCIALMENTE ATENDIDA",1,0)</formula>
    </cfRule>
    <cfRule type="expression" priority="7549">
      <formula>IF($O234="ATENDIDA",1,0)</formula>
    </cfRule>
    <cfRule type="expression" dxfId="5004" priority="7550">
      <formula>IF($O234="DETECTADA",1,0)</formula>
    </cfRule>
  </conditionalFormatting>
  <conditionalFormatting sqref="O234">
    <cfRule type="expression" dxfId="5003" priority="7539">
      <formula>IF($O234="CONTINÚA",1,0)</formula>
    </cfRule>
    <cfRule type="expression" dxfId="5002" priority="7540">
      <formula>IF($O234="REQUERIMIENTO",1,0)</formula>
    </cfRule>
    <cfRule type="expression" dxfId="5001" priority="7541">
      <formula>IF($O234="PERSISTE",1,0)</formula>
    </cfRule>
    <cfRule type="expression" dxfId="5000" priority="7542">
      <formula>IF($O234="PARCIALMENTE ATENDIDA",1,0)</formula>
    </cfRule>
    <cfRule type="expression" priority="7543">
      <formula>IF($O234="ATENDIDA",1,0)</formula>
    </cfRule>
    <cfRule type="expression" dxfId="4999" priority="7544">
      <formula>IF($O234="DETECTADA",1,0)</formula>
    </cfRule>
  </conditionalFormatting>
  <conditionalFormatting sqref="O234">
    <cfRule type="expression" dxfId="4998" priority="7533">
      <formula>IF($O234="CONTINUA",1,0)</formula>
    </cfRule>
    <cfRule type="expression" dxfId="4997" priority="7534">
      <formula>IF($O234="REQUERIMIENTO",1,0)</formula>
    </cfRule>
    <cfRule type="expression" dxfId="4996" priority="7535">
      <formula>IF($O234="PERSISTE",1,0)</formula>
    </cfRule>
    <cfRule type="expression" dxfId="4995" priority="7536">
      <formula>IF($O234="PARCIALMENTE ATENDIDA",1,0)</formula>
    </cfRule>
    <cfRule type="expression" priority="7537">
      <formula>IF($O234="ATENDIDA",1,0)</formula>
    </cfRule>
    <cfRule type="expression" dxfId="4994" priority="7538">
      <formula>IF($O234="DETECTADA",1,0)</formula>
    </cfRule>
  </conditionalFormatting>
  <conditionalFormatting sqref="O234">
    <cfRule type="expression" dxfId="4993" priority="7527">
      <formula>IF($O234="CONTINÚA",1,0)</formula>
    </cfRule>
    <cfRule type="expression" dxfId="4992" priority="7528">
      <formula>IF($O234="REQUERIMIENTO",1,0)</formula>
    </cfRule>
    <cfRule type="expression" dxfId="4991" priority="7529">
      <formula>IF($O234="PERSISTE",1,0)</formula>
    </cfRule>
    <cfRule type="expression" dxfId="4990" priority="7530">
      <formula>IF($O234="PARCIALMENTE ATENDIDA",1,0)</formula>
    </cfRule>
    <cfRule type="expression" priority="7531">
      <formula>IF($O234="ATENDIDA",1,0)</formula>
    </cfRule>
    <cfRule type="expression" dxfId="4989" priority="7532">
      <formula>IF($O234="DETECTADA",1,0)</formula>
    </cfRule>
  </conditionalFormatting>
  <conditionalFormatting sqref="R234">
    <cfRule type="containsErrors" dxfId="4988" priority="7525">
      <formula>ISERROR(R234)</formula>
    </cfRule>
    <cfRule type="notContainsErrors" dxfId="4987" priority="7526">
      <formula>NOT(ISERROR(R234))</formula>
    </cfRule>
  </conditionalFormatting>
  <conditionalFormatting sqref="A233">
    <cfRule type="cellIs" dxfId="4986" priority="7464" operator="equal">
      <formula>900000000</formula>
    </cfRule>
  </conditionalFormatting>
  <conditionalFormatting sqref="A233 G233:I233 C233:E233 K233">
    <cfRule type="containsErrors" dxfId="4985" priority="7465">
      <formula>ISERROR(A233)</formula>
    </cfRule>
    <cfRule type="notContainsErrors" dxfId="4984" priority="7466">
      <formula>NOT(ISERROR(A233))</formula>
    </cfRule>
  </conditionalFormatting>
  <conditionalFormatting sqref="O233">
    <cfRule type="expression" dxfId="4983" priority="7458">
      <formula>IF($O233="CONTINUA",1,0)</formula>
    </cfRule>
    <cfRule type="expression" dxfId="4982" priority="7459">
      <formula>IF($O233="REQUERIMIENTO",1,0)</formula>
    </cfRule>
    <cfRule type="expression" dxfId="4981" priority="7460">
      <formula>IF($O233="PERSISTE",1,0)</formula>
    </cfRule>
    <cfRule type="expression" dxfId="4980" priority="7461">
      <formula>IF($O233="PARCIALMENTE ATENDIDA",1,0)</formula>
    </cfRule>
    <cfRule type="expression" priority="7462">
      <formula>IF($O233="ATENDIDA",1,0)</formula>
    </cfRule>
    <cfRule type="expression" dxfId="4979" priority="7463">
      <formula>IF($O233="DETECTADA",1,0)</formula>
    </cfRule>
  </conditionalFormatting>
  <conditionalFormatting sqref="O233">
    <cfRule type="expression" dxfId="4978" priority="7452">
      <formula>IF($O233="CONTINÚA",1,0)</formula>
    </cfRule>
    <cfRule type="expression" dxfId="4977" priority="7453">
      <formula>IF($O233="REQUERIMIENTO",1,0)</formula>
    </cfRule>
    <cfRule type="expression" dxfId="4976" priority="7454">
      <formula>IF($O233="PERSISTE",1,0)</formula>
    </cfRule>
    <cfRule type="expression" dxfId="4975" priority="7455">
      <formula>IF($O233="PARCIALMENTE ATENDIDA",1,0)</formula>
    </cfRule>
    <cfRule type="expression" priority="7456">
      <formula>IF($O233="ATENDIDA",1,0)</formula>
    </cfRule>
    <cfRule type="expression" dxfId="4974" priority="7457">
      <formula>IF($O233="DETECTADA",1,0)</formula>
    </cfRule>
  </conditionalFormatting>
  <conditionalFormatting sqref="O233">
    <cfRule type="expression" dxfId="4973" priority="7446">
      <formula>IF($O233="CONTINUA",1,0)</formula>
    </cfRule>
    <cfRule type="expression" dxfId="4972" priority="7447">
      <formula>IF($O233="REQUERIMIENTO",1,0)</formula>
    </cfRule>
    <cfRule type="expression" dxfId="4971" priority="7448">
      <formula>IF($O233="PERSISTE",1,0)</formula>
    </cfRule>
    <cfRule type="expression" dxfId="4970" priority="7449">
      <formula>IF($O233="PARCIALMENTE ATENDIDA",1,0)</formula>
    </cfRule>
    <cfRule type="expression" priority="7450">
      <formula>IF($O233="ATENDIDA",1,0)</formula>
    </cfRule>
    <cfRule type="expression" dxfId="4969" priority="7451">
      <formula>IF($O233="DETECTADA",1,0)</formula>
    </cfRule>
  </conditionalFormatting>
  <conditionalFormatting sqref="O233">
    <cfRule type="expression" dxfId="4968" priority="7440">
      <formula>IF($O233="CONTINÚA",1,0)</formula>
    </cfRule>
    <cfRule type="expression" dxfId="4967" priority="7441">
      <formula>IF($O233="REQUERIMIENTO",1,0)</formula>
    </cfRule>
    <cfRule type="expression" dxfId="4966" priority="7442">
      <formula>IF($O233="PERSISTE",1,0)</formula>
    </cfRule>
    <cfRule type="expression" dxfId="4965" priority="7443">
      <formula>IF($O233="PARCIALMENTE ATENDIDA",1,0)</formula>
    </cfRule>
    <cfRule type="expression" priority="7444">
      <formula>IF($O233="ATENDIDA",1,0)</formula>
    </cfRule>
    <cfRule type="expression" dxfId="4964" priority="7445">
      <formula>IF($O233="DETECTADA",1,0)</formula>
    </cfRule>
  </conditionalFormatting>
  <conditionalFormatting sqref="R233">
    <cfRule type="containsErrors" dxfId="4963" priority="7438">
      <formula>ISERROR(R233)</formula>
    </cfRule>
    <cfRule type="notContainsErrors" dxfId="4962" priority="7439">
      <formula>NOT(ISERROR(R233))</formula>
    </cfRule>
  </conditionalFormatting>
  <conditionalFormatting sqref="A232">
    <cfRule type="cellIs" dxfId="4961" priority="7435" operator="equal">
      <formula>900000000</formula>
    </cfRule>
  </conditionalFormatting>
  <conditionalFormatting sqref="A232 G232:I232 C232:E232 K232">
    <cfRule type="containsErrors" dxfId="4960" priority="7436">
      <formula>ISERROR(A232)</formula>
    </cfRule>
    <cfRule type="notContainsErrors" dxfId="4959" priority="7437">
      <formula>NOT(ISERROR(A232))</formula>
    </cfRule>
  </conditionalFormatting>
  <conditionalFormatting sqref="O232">
    <cfRule type="expression" dxfId="4958" priority="7429">
      <formula>IF($O232="CONTINUA",1,0)</formula>
    </cfRule>
    <cfRule type="expression" dxfId="4957" priority="7430">
      <formula>IF($O232="REQUERIMIENTO",1,0)</formula>
    </cfRule>
    <cfRule type="expression" dxfId="4956" priority="7431">
      <formula>IF($O232="PERSISTE",1,0)</formula>
    </cfRule>
    <cfRule type="expression" dxfId="4955" priority="7432">
      <formula>IF($O232="PARCIALMENTE ATENDIDA",1,0)</formula>
    </cfRule>
    <cfRule type="expression" priority="7433">
      <formula>IF($O232="ATENDIDA",1,0)</formula>
    </cfRule>
    <cfRule type="expression" dxfId="4954" priority="7434">
      <formula>IF($O232="DETECTADA",1,0)</formula>
    </cfRule>
  </conditionalFormatting>
  <conditionalFormatting sqref="O232">
    <cfRule type="expression" dxfId="4953" priority="7423">
      <formula>IF($O232="CONTINÚA",1,0)</formula>
    </cfRule>
    <cfRule type="expression" dxfId="4952" priority="7424">
      <formula>IF($O232="REQUERIMIENTO",1,0)</formula>
    </cfRule>
    <cfRule type="expression" dxfId="4951" priority="7425">
      <formula>IF($O232="PERSISTE",1,0)</formula>
    </cfRule>
    <cfRule type="expression" dxfId="4950" priority="7426">
      <formula>IF($O232="PARCIALMENTE ATENDIDA",1,0)</formula>
    </cfRule>
    <cfRule type="expression" priority="7427">
      <formula>IF($O232="ATENDIDA",1,0)</formula>
    </cfRule>
    <cfRule type="expression" dxfId="4949" priority="7428">
      <formula>IF($O232="DETECTADA",1,0)</formula>
    </cfRule>
  </conditionalFormatting>
  <conditionalFormatting sqref="O232">
    <cfRule type="expression" dxfId="4948" priority="7417">
      <formula>IF($O232="CONTINUA",1,0)</formula>
    </cfRule>
    <cfRule type="expression" dxfId="4947" priority="7418">
      <formula>IF($O232="REQUERIMIENTO",1,0)</formula>
    </cfRule>
    <cfRule type="expression" dxfId="4946" priority="7419">
      <formula>IF($O232="PERSISTE",1,0)</formula>
    </cfRule>
    <cfRule type="expression" dxfId="4945" priority="7420">
      <formula>IF($O232="PARCIALMENTE ATENDIDA",1,0)</formula>
    </cfRule>
    <cfRule type="expression" priority="7421">
      <formula>IF($O232="ATENDIDA",1,0)</formula>
    </cfRule>
    <cfRule type="expression" dxfId="4944" priority="7422">
      <formula>IF($O232="DETECTADA",1,0)</formula>
    </cfRule>
  </conditionalFormatting>
  <conditionalFormatting sqref="O232">
    <cfRule type="expression" dxfId="4943" priority="7411">
      <formula>IF($O232="CONTINÚA",1,0)</formula>
    </cfRule>
    <cfRule type="expression" dxfId="4942" priority="7412">
      <formula>IF($O232="REQUERIMIENTO",1,0)</formula>
    </cfRule>
    <cfRule type="expression" dxfId="4941" priority="7413">
      <formula>IF($O232="PERSISTE",1,0)</formula>
    </cfRule>
    <cfRule type="expression" dxfId="4940" priority="7414">
      <formula>IF($O232="PARCIALMENTE ATENDIDA",1,0)</formula>
    </cfRule>
    <cfRule type="expression" priority="7415">
      <formula>IF($O232="ATENDIDA",1,0)</formula>
    </cfRule>
    <cfRule type="expression" dxfId="4939" priority="7416">
      <formula>IF($O232="DETECTADA",1,0)</formula>
    </cfRule>
  </conditionalFormatting>
  <conditionalFormatting sqref="R232">
    <cfRule type="containsErrors" dxfId="4938" priority="7409">
      <formula>ISERROR(R232)</formula>
    </cfRule>
    <cfRule type="notContainsErrors" dxfId="4937" priority="7410">
      <formula>NOT(ISERROR(R232))</formula>
    </cfRule>
  </conditionalFormatting>
  <conditionalFormatting sqref="A231">
    <cfRule type="cellIs" dxfId="4936" priority="7406" operator="equal">
      <formula>900000000</formula>
    </cfRule>
  </conditionalFormatting>
  <conditionalFormatting sqref="A231 G231:I231 C231:E231 K231">
    <cfRule type="containsErrors" dxfId="4935" priority="7407">
      <formula>ISERROR(A231)</formula>
    </cfRule>
    <cfRule type="notContainsErrors" dxfId="4934" priority="7408">
      <formula>NOT(ISERROR(A231))</formula>
    </cfRule>
  </conditionalFormatting>
  <conditionalFormatting sqref="O231">
    <cfRule type="expression" dxfId="4933" priority="7400">
      <formula>IF($O231="CONTINUA",1,0)</formula>
    </cfRule>
    <cfRule type="expression" dxfId="4932" priority="7401">
      <formula>IF($O231="REQUERIMIENTO",1,0)</formula>
    </cfRule>
    <cfRule type="expression" dxfId="4931" priority="7402">
      <formula>IF($O231="PERSISTE",1,0)</formula>
    </cfRule>
    <cfRule type="expression" dxfId="4930" priority="7403">
      <formula>IF($O231="PARCIALMENTE ATENDIDA",1,0)</formula>
    </cfRule>
    <cfRule type="expression" priority="7404">
      <formula>IF($O231="ATENDIDA",1,0)</formula>
    </cfRule>
    <cfRule type="expression" dxfId="4929" priority="7405">
      <formula>IF($O231="DETECTADA",1,0)</formula>
    </cfRule>
  </conditionalFormatting>
  <conditionalFormatting sqref="O231">
    <cfRule type="expression" dxfId="4928" priority="7394">
      <formula>IF($O231="CONTINÚA",1,0)</formula>
    </cfRule>
    <cfRule type="expression" dxfId="4927" priority="7395">
      <formula>IF($O231="REQUERIMIENTO",1,0)</formula>
    </cfRule>
    <cfRule type="expression" dxfId="4926" priority="7396">
      <formula>IF($O231="PERSISTE",1,0)</formula>
    </cfRule>
    <cfRule type="expression" dxfId="4925" priority="7397">
      <formula>IF($O231="PARCIALMENTE ATENDIDA",1,0)</formula>
    </cfRule>
    <cfRule type="expression" priority="7398">
      <formula>IF($O231="ATENDIDA",1,0)</formula>
    </cfRule>
    <cfRule type="expression" dxfId="4924" priority="7399">
      <formula>IF($O231="DETECTADA",1,0)</formula>
    </cfRule>
  </conditionalFormatting>
  <conditionalFormatting sqref="O231">
    <cfRule type="expression" dxfId="4923" priority="7388">
      <formula>IF($O231="CONTINUA",1,0)</formula>
    </cfRule>
    <cfRule type="expression" dxfId="4922" priority="7389">
      <formula>IF($O231="REQUERIMIENTO",1,0)</formula>
    </cfRule>
    <cfRule type="expression" dxfId="4921" priority="7390">
      <formula>IF($O231="PERSISTE",1,0)</formula>
    </cfRule>
    <cfRule type="expression" dxfId="4920" priority="7391">
      <formula>IF($O231="PARCIALMENTE ATENDIDA",1,0)</formula>
    </cfRule>
    <cfRule type="expression" priority="7392">
      <formula>IF($O231="ATENDIDA",1,0)</formula>
    </cfRule>
    <cfRule type="expression" dxfId="4919" priority="7393">
      <formula>IF($O231="DETECTADA",1,0)</formula>
    </cfRule>
  </conditionalFormatting>
  <conditionalFormatting sqref="O231">
    <cfRule type="expression" dxfId="4918" priority="7382">
      <formula>IF($O231="CONTINÚA",1,0)</formula>
    </cfRule>
    <cfRule type="expression" dxfId="4917" priority="7383">
      <formula>IF($O231="REQUERIMIENTO",1,0)</formula>
    </cfRule>
    <cfRule type="expression" dxfId="4916" priority="7384">
      <formula>IF($O231="PERSISTE",1,0)</formula>
    </cfRule>
    <cfRule type="expression" dxfId="4915" priority="7385">
      <formula>IF($O231="PARCIALMENTE ATENDIDA",1,0)</formula>
    </cfRule>
    <cfRule type="expression" priority="7386">
      <formula>IF($O231="ATENDIDA",1,0)</formula>
    </cfRule>
    <cfRule type="expression" dxfId="4914" priority="7387">
      <formula>IF($O231="DETECTADA",1,0)</formula>
    </cfRule>
  </conditionalFormatting>
  <conditionalFormatting sqref="R231">
    <cfRule type="containsErrors" dxfId="4913" priority="7380">
      <formula>ISERROR(R231)</formula>
    </cfRule>
    <cfRule type="notContainsErrors" dxfId="4912" priority="7381">
      <formula>NOT(ISERROR(R231))</formula>
    </cfRule>
  </conditionalFormatting>
  <conditionalFormatting sqref="A230">
    <cfRule type="cellIs" dxfId="4911" priority="7377" operator="equal">
      <formula>900000000</formula>
    </cfRule>
  </conditionalFormatting>
  <conditionalFormatting sqref="A230 G230:I230 C230:E230 K230">
    <cfRule type="containsErrors" dxfId="4910" priority="7378">
      <formula>ISERROR(A230)</formula>
    </cfRule>
    <cfRule type="notContainsErrors" dxfId="4909" priority="7379">
      <formula>NOT(ISERROR(A230))</formula>
    </cfRule>
  </conditionalFormatting>
  <conditionalFormatting sqref="O230">
    <cfRule type="expression" dxfId="4908" priority="7371">
      <formula>IF($O230="CONTINUA",1,0)</formula>
    </cfRule>
    <cfRule type="expression" dxfId="4907" priority="7372">
      <formula>IF($O230="REQUERIMIENTO",1,0)</formula>
    </cfRule>
    <cfRule type="expression" dxfId="4906" priority="7373">
      <formula>IF($O230="PERSISTE",1,0)</formula>
    </cfRule>
    <cfRule type="expression" dxfId="4905" priority="7374">
      <formula>IF($O230="PARCIALMENTE ATENDIDA",1,0)</formula>
    </cfRule>
    <cfRule type="expression" priority="7375">
      <formula>IF($O230="ATENDIDA",1,0)</formula>
    </cfRule>
    <cfRule type="expression" dxfId="4904" priority="7376">
      <formula>IF($O230="DETECTADA",1,0)</formula>
    </cfRule>
  </conditionalFormatting>
  <conditionalFormatting sqref="O230">
    <cfRule type="expression" dxfId="4903" priority="7365">
      <formula>IF($O230="CONTINÚA",1,0)</formula>
    </cfRule>
    <cfRule type="expression" dxfId="4902" priority="7366">
      <formula>IF($O230="REQUERIMIENTO",1,0)</formula>
    </cfRule>
    <cfRule type="expression" dxfId="4901" priority="7367">
      <formula>IF($O230="PERSISTE",1,0)</formula>
    </cfRule>
    <cfRule type="expression" dxfId="4900" priority="7368">
      <formula>IF($O230="PARCIALMENTE ATENDIDA",1,0)</formula>
    </cfRule>
    <cfRule type="expression" priority="7369">
      <formula>IF($O230="ATENDIDA",1,0)</formula>
    </cfRule>
    <cfRule type="expression" dxfId="4899" priority="7370">
      <formula>IF($O230="DETECTADA",1,0)</formula>
    </cfRule>
  </conditionalFormatting>
  <conditionalFormatting sqref="O230">
    <cfRule type="expression" dxfId="4898" priority="7359">
      <formula>IF($O230="CONTINUA",1,0)</formula>
    </cfRule>
    <cfRule type="expression" dxfId="4897" priority="7360">
      <formula>IF($O230="REQUERIMIENTO",1,0)</formula>
    </cfRule>
    <cfRule type="expression" dxfId="4896" priority="7361">
      <formula>IF($O230="PERSISTE",1,0)</formula>
    </cfRule>
    <cfRule type="expression" dxfId="4895" priority="7362">
      <formula>IF($O230="PARCIALMENTE ATENDIDA",1,0)</formula>
    </cfRule>
    <cfRule type="expression" priority="7363">
      <formula>IF($O230="ATENDIDA",1,0)</formula>
    </cfRule>
    <cfRule type="expression" dxfId="4894" priority="7364">
      <formula>IF($O230="DETECTADA",1,0)</formula>
    </cfRule>
  </conditionalFormatting>
  <conditionalFormatting sqref="O230">
    <cfRule type="expression" dxfId="4893" priority="7353">
      <formula>IF($O230="CONTINÚA",1,0)</formula>
    </cfRule>
    <cfRule type="expression" dxfId="4892" priority="7354">
      <formula>IF($O230="REQUERIMIENTO",1,0)</formula>
    </cfRule>
    <cfRule type="expression" dxfId="4891" priority="7355">
      <formula>IF($O230="PERSISTE",1,0)</formula>
    </cfRule>
    <cfRule type="expression" dxfId="4890" priority="7356">
      <formula>IF($O230="PARCIALMENTE ATENDIDA",1,0)</formula>
    </cfRule>
    <cfRule type="expression" priority="7357">
      <formula>IF($O230="ATENDIDA",1,0)</formula>
    </cfRule>
    <cfRule type="expression" dxfId="4889" priority="7358">
      <formula>IF($O230="DETECTADA",1,0)</formula>
    </cfRule>
  </conditionalFormatting>
  <conditionalFormatting sqref="R230">
    <cfRule type="containsErrors" dxfId="4888" priority="7351">
      <formula>ISERROR(R230)</formula>
    </cfRule>
    <cfRule type="notContainsErrors" dxfId="4887" priority="7352">
      <formula>NOT(ISERROR(R230))</formula>
    </cfRule>
  </conditionalFormatting>
  <conditionalFormatting sqref="A229">
    <cfRule type="cellIs" dxfId="4886" priority="7348" operator="equal">
      <formula>900000000</formula>
    </cfRule>
  </conditionalFormatting>
  <conditionalFormatting sqref="A229 G229:I229 C229:E229 K229">
    <cfRule type="containsErrors" dxfId="4885" priority="7349">
      <formula>ISERROR(A229)</formula>
    </cfRule>
    <cfRule type="notContainsErrors" dxfId="4884" priority="7350">
      <formula>NOT(ISERROR(A229))</formula>
    </cfRule>
  </conditionalFormatting>
  <conditionalFormatting sqref="O229">
    <cfRule type="expression" dxfId="4883" priority="7342">
      <formula>IF($O229="CONTINUA",1,0)</formula>
    </cfRule>
    <cfRule type="expression" dxfId="4882" priority="7343">
      <formula>IF($O229="REQUERIMIENTO",1,0)</formula>
    </cfRule>
    <cfRule type="expression" dxfId="4881" priority="7344">
      <formula>IF($O229="PERSISTE",1,0)</formula>
    </cfRule>
    <cfRule type="expression" dxfId="4880" priority="7345">
      <formula>IF($O229="PARCIALMENTE ATENDIDA",1,0)</formula>
    </cfRule>
    <cfRule type="expression" priority="7346">
      <formula>IF($O229="ATENDIDA",1,0)</formula>
    </cfRule>
    <cfRule type="expression" dxfId="4879" priority="7347">
      <formula>IF($O229="DETECTADA",1,0)</formula>
    </cfRule>
  </conditionalFormatting>
  <conditionalFormatting sqref="O229">
    <cfRule type="expression" dxfId="4878" priority="7336">
      <formula>IF($O229="CONTINÚA",1,0)</formula>
    </cfRule>
    <cfRule type="expression" dxfId="4877" priority="7337">
      <formula>IF($O229="REQUERIMIENTO",1,0)</formula>
    </cfRule>
    <cfRule type="expression" dxfId="4876" priority="7338">
      <formula>IF($O229="PERSISTE",1,0)</formula>
    </cfRule>
    <cfRule type="expression" dxfId="4875" priority="7339">
      <formula>IF($O229="PARCIALMENTE ATENDIDA",1,0)</formula>
    </cfRule>
    <cfRule type="expression" priority="7340">
      <formula>IF($O229="ATENDIDA",1,0)</formula>
    </cfRule>
    <cfRule type="expression" dxfId="4874" priority="7341">
      <formula>IF($O229="DETECTADA",1,0)</formula>
    </cfRule>
  </conditionalFormatting>
  <conditionalFormatting sqref="O229">
    <cfRule type="expression" dxfId="4873" priority="7330">
      <formula>IF($O229="CONTINUA",1,0)</formula>
    </cfRule>
    <cfRule type="expression" dxfId="4872" priority="7331">
      <formula>IF($O229="REQUERIMIENTO",1,0)</formula>
    </cfRule>
    <cfRule type="expression" dxfId="4871" priority="7332">
      <formula>IF($O229="PERSISTE",1,0)</formula>
    </cfRule>
    <cfRule type="expression" dxfId="4870" priority="7333">
      <formula>IF($O229="PARCIALMENTE ATENDIDA",1,0)</formula>
    </cfRule>
    <cfRule type="expression" priority="7334">
      <formula>IF($O229="ATENDIDA",1,0)</formula>
    </cfRule>
    <cfRule type="expression" dxfId="4869" priority="7335">
      <formula>IF($O229="DETECTADA",1,0)</formula>
    </cfRule>
  </conditionalFormatting>
  <conditionalFormatting sqref="O229">
    <cfRule type="expression" dxfId="4868" priority="7324">
      <formula>IF($O229="CONTINÚA",1,0)</formula>
    </cfRule>
    <cfRule type="expression" dxfId="4867" priority="7325">
      <formula>IF($O229="REQUERIMIENTO",1,0)</formula>
    </cfRule>
    <cfRule type="expression" dxfId="4866" priority="7326">
      <formula>IF($O229="PERSISTE",1,0)</formula>
    </cfRule>
    <cfRule type="expression" dxfId="4865" priority="7327">
      <formula>IF($O229="PARCIALMENTE ATENDIDA",1,0)</formula>
    </cfRule>
    <cfRule type="expression" priority="7328">
      <formula>IF($O229="ATENDIDA",1,0)</formula>
    </cfRule>
    <cfRule type="expression" dxfId="4864" priority="7329">
      <formula>IF($O229="DETECTADA",1,0)</formula>
    </cfRule>
  </conditionalFormatting>
  <conditionalFormatting sqref="R229">
    <cfRule type="containsErrors" dxfId="4863" priority="7322">
      <formula>ISERROR(R229)</formula>
    </cfRule>
    <cfRule type="notContainsErrors" dxfId="4862" priority="7323">
      <formula>NOT(ISERROR(R229))</formula>
    </cfRule>
  </conditionalFormatting>
  <conditionalFormatting sqref="A228">
    <cfRule type="cellIs" dxfId="4861" priority="7319" operator="equal">
      <formula>900000000</formula>
    </cfRule>
  </conditionalFormatting>
  <conditionalFormatting sqref="A228 G228:I228 C228:E228 K228">
    <cfRule type="containsErrors" dxfId="4860" priority="7320">
      <formula>ISERROR(A228)</formula>
    </cfRule>
    <cfRule type="notContainsErrors" dxfId="4859" priority="7321">
      <formula>NOT(ISERROR(A228))</formula>
    </cfRule>
  </conditionalFormatting>
  <conditionalFormatting sqref="O228">
    <cfRule type="expression" dxfId="4858" priority="7313">
      <formula>IF($O228="CONTINUA",1,0)</formula>
    </cfRule>
    <cfRule type="expression" dxfId="4857" priority="7314">
      <formula>IF($O228="REQUERIMIENTO",1,0)</formula>
    </cfRule>
    <cfRule type="expression" dxfId="4856" priority="7315">
      <formula>IF($O228="PERSISTE",1,0)</formula>
    </cfRule>
    <cfRule type="expression" dxfId="4855" priority="7316">
      <formula>IF($O228="PARCIALMENTE ATENDIDA",1,0)</formula>
    </cfRule>
    <cfRule type="expression" priority="7317">
      <formula>IF($O228="ATENDIDA",1,0)</formula>
    </cfRule>
    <cfRule type="expression" dxfId="4854" priority="7318">
      <formula>IF($O228="DETECTADA",1,0)</formula>
    </cfRule>
  </conditionalFormatting>
  <conditionalFormatting sqref="O228">
    <cfRule type="expression" dxfId="4853" priority="7307">
      <formula>IF($O228="CONTINÚA",1,0)</formula>
    </cfRule>
    <cfRule type="expression" dxfId="4852" priority="7308">
      <formula>IF($O228="REQUERIMIENTO",1,0)</formula>
    </cfRule>
    <cfRule type="expression" dxfId="4851" priority="7309">
      <formula>IF($O228="PERSISTE",1,0)</formula>
    </cfRule>
    <cfRule type="expression" dxfId="4850" priority="7310">
      <formula>IF($O228="PARCIALMENTE ATENDIDA",1,0)</formula>
    </cfRule>
    <cfRule type="expression" priority="7311">
      <formula>IF($O228="ATENDIDA",1,0)</formula>
    </cfRule>
    <cfRule type="expression" dxfId="4849" priority="7312">
      <formula>IF($O228="DETECTADA",1,0)</formula>
    </cfRule>
  </conditionalFormatting>
  <conditionalFormatting sqref="O228">
    <cfRule type="expression" dxfId="4848" priority="7301">
      <formula>IF($O228="CONTINUA",1,0)</formula>
    </cfRule>
    <cfRule type="expression" dxfId="4847" priority="7302">
      <formula>IF($O228="REQUERIMIENTO",1,0)</formula>
    </cfRule>
    <cfRule type="expression" dxfId="4846" priority="7303">
      <formula>IF($O228="PERSISTE",1,0)</formula>
    </cfRule>
    <cfRule type="expression" dxfId="4845" priority="7304">
      <formula>IF($O228="PARCIALMENTE ATENDIDA",1,0)</formula>
    </cfRule>
    <cfRule type="expression" priority="7305">
      <formula>IF($O228="ATENDIDA",1,0)</formula>
    </cfRule>
    <cfRule type="expression" dxfId="4844" priority="7306">
      <formula>IF($O228="DETECTADA",1,0)</formula>
    </cfRule>
  </conditionalFormatting>
  <conditionalFormatting sqref="O228">
    <cfRule type="expression" dxfId="4843" priority="7295">
      <formula>IF($O228="CONTINÚA",1,0)</formula>
    </cfRule>
    <cfRule type="expression" dxfId="4842" priority="7296">
      <formula>IF($O228="REQUERIMIENTO",1,0)</formula>
    </cfRule>
    <cfRule type="expression" dxfId="4841" priority="7297">
      <formula>IF($O228="PERSISTE",1,0)</formula>
    </cfRule>
    <cfRule type="expression" dxfId="4840" priority="7298">
      <formula>IF($O228="PARCIALMENTE ATENDIDA",1,0)</formula>
    </cfRule>
    <cfRule type="expression" priority="7299">
      <formula>IF($O228="ATENDIDA",1,0)</formula>
    </cfRule>
    <cfRule type="expression" dxfId="4839" priority="7300">
      <formula>IF($O228="DETECTADA",1,0)</formula>
    </cfRule>
  </conditionalFormatting>
  <conditionalFormatting sqref="R228">
    <cfRule type="containsErrors" dxfId="4838" priority="7293">
      <formula>ISERROR(R228)</formula>
    </cfRule>
    <cfRule type="notContainsErrors" dxfId="4837" priority="7294">
      <formula>NOT(ISERROR(R228))</formula>
    </cfRule>
  </conditionalFormatting>
  <conditionalFormatting sqref="A227">
    <cfRule type="cellIs" dxfId="4836" priority="7290" operator="equal">
      <formula>900000000</formula>
    </cfRule>
  </conditionalFormatting>
  <conditionalFormatting sqref="A227 G227:I227 C227:E227 K227">
    <cfRule type="containsErrors" dxfId="4835" priority="7291">
      <formula>ISERROR(A227)</formula>
    </cfRule>
    <cfRule type="notContainsErrors" dxfId="4834" priority="7292">
      <formula>NOT(ISERROR(A227))</formula>
    </cfRule>
  </conditionalFormatting>
  <conditionalFormatting sqref="O227">
    <cfRule type="expression" dxfId="4833" priority="7284">
      <formula>IF($O227="CONTINUA",1,0)</formula>
    </cfRule>
    <cfRule type="expression" dxfId="4832" priority="7285">
      <formula>IF($O227="REQUERIMIENTO",1,0)</formula>
    </cfRule>
    <cfRule type="expression" dxfId="4831" priority="7286">
      <formula>IF($O227="PERSISTE",1,0)</formula>
    </cfRule>
    <cfRule type="expression" dxfId="4830" priority="7287">
      <formula>IF($O227="PARCIALMENTE ATENDIDA",1,0)</formula>
    </cfRule>
    <cfRule type="expression" priority="7288">
      <formula>IF($O227="ATENDIDA",1,0)</formula>
    </cfRule>
    <cfRule type="expression" dxfId="4829" priority="7289">
      <formula>IF($O227="DETECTADA",1,0)</formula>
    </cfRule>
  </conditionalFormatting>
  <conditionalFormatting sqref="O227">
    <cfRule type="expression" dxfId="4828" priority="7278">
      <formula>IF($O227="CONTINÚA",1,0)</formula>
    </cfRule>
    <cfRule type="expression" dxfId="4827" priority="7279">
      <formula>IF($O227="REQUERIMIENTO",1,0)</formula>
    </cfRule>
    <cfRule type="expression" dxfId="4826" priority="7280">
      <formula>IF($O227="PERSISTE",1,0)</formula>
    </cfRule>
    <cfRule type="expression" dxfId="4825" priority="7281">
      <formula>IF($O227="PARCIALMENTE ATENDIDA",1,0)</formula>
    </cfRule>
    <cfRule type="expression" priority="7282">
      <formula>IF($O227="ATENDIDA",1,0)</formula>
    </cfRule>
    <cfRule type="expression" dxfId="4824" priority="7283">
      <formula>IF($O227="DETECTADA",1,0)</formula>
    </cfRule>
  </conditionalFormatting>
  <conditionalFormatting sqref="O227">
    <cfRule type="expression" dxfId="4823" priority="7272">
      <formula>IF($O227="CONTINUA",1,0)</formula>
    </cfRule>
    <cfRule type="expression" dxfId="4822" priority="7273">
      <formula>IF($O227="REQUERIMIENTO",1,0)</formula>
    </cfRule>
    <cfRule type="expression" dxfId="4821" priority="7274">
      <formula>IF($O227="PERSISTE",1,0)</formula>
    </cfRule>
    <cfRule type="expression" dxfId="4820" priority="7275">
      <formula>IF($O227="PARCIALMENTE ATENDIDA",1,0)</formula>
    </cfRule>
    <cfRule type="expression" priority="7276">
      <formula>IF($O227="ATENDIDA",1,0)</formula>
    </cfRule>
    <cfRule type="expression" dxfId="4819" priority="7277">
      <formula>IF($O227="DETECTADA",1,0)</formula>
    </cfRule>
  </conditionalFormatting>
  <conditionalFormatting sqref="O227">
    <cfRule type="expression" dxfId="4818" priority="7266">
      <formula>IF($O227="CONTINÚA",1,0)</formula>
    </cfRule>
    <cfRule type="expression" dxfId="4817" priority="7267">
      <formula>IF($O227="REQUERIMIENTO",1,0)</formula>
    </cfRule>
    <cfRule type="expression" dxfId="4816" priority="7268">
      <formula>IF($O227="PERSISTE",1,0)</formula>
    </cfRule>
    <cfRule type="expression" dxfId="4815" priority="7269">
      <formula>IF($O227="PARCIALMENTE ATENDIDA",1,0)</formula>
    </cfRule>
    <cfRule type="expression" priority="7270">
      <formula>IF($O227="ATENDIDA",1,0)</formula>
    </cfRule>
    <cfRule type="expression" dxfId="4814" priority="7271">
      <formula>IF($O227="DETECTADA",1,0)</formula>
    </cfRule>
  </conditionalFormatting>
  <conditionalFormatting sqref="R227">
    <cfRule type="containsErrors" dxfId="4813" priority="7264">
      <formula>ISERROR(R227)</formula>
    </cfRule>
    <cfRule type="notContainsErrors" dxfId="4812" priority="7265">
      <formula>NOT(ISERROR(R227))</formula>
    </cfRule>
  </conditionalFormatting>
  <conditionalFormatting sqref="A226">
    <cfRule type="cellIs" dxfId="4811" priority="7261" operator="equal">
      <formula>900000000</formula>
    </cfRule>
  </conditionalFormatting>
  <conditionalFormatting sqref="A226 G226:I226 C226:E226 K226">
    <cfRule type="containsErrors" dxfId="4810" priority="7262">
      <formula>ISERROR(A226)</formula>
    </cfRule>
    <cfRule type="notContainsErrors" dxfId="4809" priority="7263">
      <formula>NOT(ISERROR(A226))</formula>
    </cfRule>
  </conditionalFormatting>
  <conditionalFormatting sqref="O226">
    <cfRule type="expression" dxfId="4808" priority="7255">
      <formula>IF($O226="CONTINUA",1,0)</formula>
    </cfRule>
    <cfRule type="expression" dxfId="4807" priority="7256">
      <formula>IF($O226="REQUERIMIENTO",1,0)</formula>
    </cfRule>
    <cfRule type="expression" dxfId="4806" priority="7257">
      <formula>IF($O226="PERSISTE",1,0)</formula>
    </cfRule>
    <cfRule type="expression" dxfId="4805" priority="7258">
      <formula>IF($O226="PARCIALMENTE ATENDIDA",1,0)</formula>
    </cfRule>
    <cfRule type="expression" priority="7259">
      <formula>IF($O226="ATENDIDA",1,0)</formula>
    </cfRule>
    <cfRule type="expression" dxfId="4804" priority="7260">
      <formula>IF($O226="DETECTADA",1,0)</formula>
    </cfRule>
  </conditionalFormatting>
  <conditionalFormatting sqref="O226">
    <cfRule type="expression" dxfId="4803" priority="7249">
      <formula>IF($O226="CONTINÚA",1,0)</formula>
    </cfRule>
    <cfRule type="expression" dxfId="4802" priority="7250">
      <formula>IF($O226="REQUERIMIENTO",1,0)</formula>
    </cfRule>
    <cfRule type="expression" dxfId="4801" priority="7251">
      <formula>IF($O226="PERSISTE",1,0)</formula>
    </cfRule>
    <cfRule type="expression" dxfId="4800" priority="7252">
      <formula>IF($O226="PARCIALMENTE ATENDIDA",1,0)</formula>
    </cfRule>
    <cfRule type="expression" priority="7253">
      <formula>IF($O226="ATENDIDA",1,0)</formula>
    </cfRule>
    <cfRule type="expression" dxfId="4799" priority="7254">
      <formula>IF($O226="DETECTADA",1,0)</formula>
    </cfRule>
  </conditionalFormatting>
  <conditionalFormatting sqref="O226">
    <cfRule type="expression" dxfId="4798" priority="7243">
      <formula>IF($O226="CONTINUA",1,0)</formula>
    </cfRule>
    <cfRule type="expression" dxfId="4797" priority="7244">
      <formula>IF($O226="REQUERIMIENTO",1,0)</formula>
    </cfRule>
    <cfRule type="expression" dxfId="4796" priority="7245">
      <formula>IF($O226="PERSISTE",1,0)</formula>
    </cfRule>
    <cfRule type="expression" dxfId="4795" priority="7246">
      <formula>IF($O226="PARCIALMENTE ATENDIDA",1,0)</formula>
    </cfRule>
    <cfRule type="expression" priority="7247">
      <formula>IF($O226="ATENDIDA",1,0)</formula>
    </cfRule>
    <cfRule type="expression" dxfId="4794" priority="7248">
      <formula>IF($O226="DETECTADA",1,0)</formula>
    </cfRule>
  </conditionalFormatting>
  <conditionalFormatting sqref="O226">
    <cfRule type="expression" dxfId="4793" priority="7237">
      <formula>IF($O226="CONTINÚA",1,0)</formula>
    </cfRule>
    <cfRule type="expression" dxfId="4792" priority="7238">
      <formula>IF($O226="REQUERIMIENTO",1,0)</formula>
    </cfRule>
    <cfRule type="expression" dxfId="4791" priority="7239">
      <formula>IF($O226="PERSISTE",1,0)</formula>
    </cfRule>
    <cfRule type="expression" dxfId="4790" priority="7240">
      <formula>IF($O226="PARCIALMENTE ATENDIDA",1,0)</formula>
    </cfRule>
    <cfRule type="expression" priority="7241">
      <formula>IF($O226="ATENDIDA",1,0)</formula>
    </cfRule>
    <cfRule type="expression" dxfId="4789" priority="7242">
      <formula>IF($O226="DETECTADA",1,0)</formula>
    </cfRule>
  </conditionalFormatting>
  <conditionalFormatting sqref="R226">
    <cfRule type="containsErrors" dxfId="4788" priority="7235">
      <formula>ISERROR(R226)</formula>
    </cfRule>
    <cfRule type="notContainsErrors" dxfId="4787" priority="7236">
      <formula>NOT(ISERROR(R226))</formula>
    </cfRule>
  </conditionalFormatting>
  <conditionalFormatting sqref="A225">
    <cfRule type="cellIs" dxfId="4786" priority="7232" operator="equal">
      <formula>900000000</formula>
    </cfRule>
  </conditionalFormatting>
  <conditionalFormatting sqref="A225 G225:I225 C225:E225 K225">
    <cfRule type="containsErrors" dxfId="4785" priority="7233">
      <formula>ISERROR(A225)</formula>
    </cfRule>
    <cfRule type="notContainsErrors" dxfId="4784" priority="7234">
      <formula>NOT(ISERROR(A225))</formula>
    </cfRule>
  </conditionalFormatting>
  <conditionalFormatting sqref="O225">
    <cfRule type="expression" dxfId="4783" priority="7226">
      <formula>IF($O225="CONTINUA",1,0)</formula>
    </cfRule>
    <cfRule type="expression" dxfId="4782" priority="7227">
      <formula>IF($O225="REQUERIMIENTO",1,0)</formula>
    </cfRule>
    <cfRule type="expression" dxfId="4781" priority="7228">
      <formula>IF($O225="PERSISTE",1,0)</formula>
    </cfRule>
    <cfRule type="expression" dxfId="4780" priority="7229">
      <formula>IF($O225="PARCIALMENTE ATENDIDA",1,0)</formula>
    </cfRule>
    <cfRule type="expression" priority="7230">
      <formula>IF($O225="ATENDIDA",1,0)</formula>
    </cfRule>
    <cfRule type="expression" dxfId="4779" priority="7231">
      <formula>IF($O225="DETECTADA",1,0)</formula>
    </cfRule>
  </conditionalFormatting>
  <conditionalFormatting sqref="O225">
    <cfRule type="expression" dxfId="4778" priority="7220">
      <formula>IF($O225="CONTINÚA",1,0)</formula>
    </cfRule>
    <cfRule type="expression" dxfId="4777" priority="7221">
      <formula>IF($O225="REQUERIMIENTO",1,0)</formula>
    </cfRule>
    <cfRule type="expression" dxfId="4776" priority="7222">
      <formula>IF($O225="PERSISTE",1,0)</formula>
    </cfRule>
    <cfRule type="expression" dxfId="4775" priority="7223">
      <formula>IF($O225="PARCIALMENTE ATENDIDA",1,0)</formula>
    </cfRule>
    <cfRule type="expression" priority="7224">
      <formula>IF($O225="ATENDIDA",1,0)</formula>
    </cfRule>
    <cfRule type="expression" dxfId="4774" priority="7225">
      <formula>IF($O225="DETECTADA",1,0)</formula>
    </cfRule>
  </conditionalFormatting>
  <conditionalFormatting sqref="O225">
    <cfRule type="expression" dxfId="4773" priority="7214">
      <formula>IF($O225="CONTINUA",1,0)</formula>
    </cfRule>
    <cfRule type="expression" dxfId="4772" priority="7215">
      <formula>IF($O225="REQUERIMIENTO",1,0)</formula>
    </cfRule>
    <cfRule type="expression" dxfId="4771" priority="7216">
      <formula>IF($O225="PERSISTE",1,0)</formula>
    </cfRule>
    <cfRule type="expression" dxfId="4770" priority="7217">
      <formula>IF($O225="PARCIALMENTE ATENDIDA",1,0)</formula>
    </cfRule>
    <cfRule type="expression" priority="7218">
      <formula>IF($O225="ATENDIDA",1,0)</formula>
    </cfRule>
    <cfRule type="expression" dxfId="4769" priority="7219">
      <formula>IF($O225="DETECTADA",1,0)</formula>
    </cfRule>
  </conditionalFormatting>
  <conditionalFormatting sqref="O225">
    <cfRule type="expression" dxfId="4768" priority="7208">
      <formula>IF($O225="CONTINÚA",1,0)</formula>
    </cfRule>
    <cfRule type="expression" dxfId="4767" priority="7209">
      <formula>IF($O225="REQUERIMIENTO",1,0)</formula>
    </cfRule>
    <cfRule type="expression" dxfId="4766" priority="7210">
      <formula>IF($O225="PERSISTE",1,0)</formula>
    </cfRule>
    <cfRule type="expression" dxfId="4765" priority="7211">
      <formula>IF($O225="PARCIALMENTE ATENDIDA",1,0)</formula>
    </cfRule>
    <cfRule type="expression" priority="7212">
      <formula>IF($O225="ATENDIDA",1,0)</formula>
    </cfRule>
    <cfRule type="expression" dxfId="4764" priority="7213">
      <formula>IF($O225="DETECTADA",1,0)</formula>
    </cfRule>
  </conditionalFormatting>
  <conditionalFormatting sqref="R225">
    <cfRule type="containsErrors" dxfId="4763" priority="7206">
      <formula>ISERROR(R225)</formula>
    </cfRule>
    <cfRule type="notContainsErrors" dxfId="4762" priority="7207">
      <formula>NOT(ISERROR(R225))</formula>
    </cfRule>
  </conditionalFormatting>
  <conditionalFormatting sqref="A224">
    <cfRule type="cellIs" dxfId="4761" priority="7203" operator="equal">
      <formula>900000000</formula>
    </cfRule>
  </conditionalFormatting>
  <conditionalFormatting sqref="A224 G224:I224 C224:E224 K224">
    <cfRule type="containsErrors" dxfId="4760" priority="7204">
      <formula>ISERROR(A224)</formula>
    </cfRule>
    <cfRule type="notContainsErrors" dxfId="4759" priority="7205">
      <formula>NOT(ISERROR(A224))</formula>
    </cfRule>
  </conditionalFormatting>
  <conditionalFormatting sqref="O224">
    <cfRule type="expression" dxfId="4758" priority="7197">
      <formula>IF($O224="CONTINUA",1,0)</formula>
    </cfRule>
    <cfRule type="expression" dxfId="4757" priority="7198">
      <formula>IF($O224="REQUERIMIENTO",1,0)</formula>
    </cfRule>
    <cfRule type="expression" dxfId="4756" priority="7199">
      <formula>IF($O224="PERSISTE",1,0)</formula>
    </cfRule>
    <cfRule type="expression" dxfId="4755" priority="7200">
      <formula>IF($O224="PARCIALMENTE ATENDIDA",1,0)</formula>
    </cfRule>
    <cfRule type="expression" priority="7201">
      <formula>IF($O224="ATENDIDA",1,0)</formula>
    </cfRule>
    <cfRule type="expression" dxfId="4754" priority="7202">
      <formula>IF($O224="DETECTADA",1,0)</formula>
    </cfRule>
  </conditionalFormatting>
  <conditionalFormatting sqref="O224">
    <cfRule type="expression" dxfId="4753" priority="7191">
      <formula>IF($O224="CONTINÚA",1,0)</formula>
    </cfRule>
    <cfRule type="expression" dxfId="4752" priority="7192">
      <formula>IF($O224="REQUERIMIENTO",1,0)</formula>
    </cfRule>
    <cfRule type="expression" dxfId="4751" priority="7193">
      <formula>IF($O224="PERSISTE",1,0)</formula>
    </cfRule>
    <cfRule type="expression" dxfId="4750" priority="7194">
      <formula>IF($O224="PARCIALMENTE ATENDIDA",1,0)</formula>
    </cfRule>
    <cfRule type="expression" priority="7195">
      <formula>IF($O224="ATENDIDA",1,0)</formula>
    </cfRule>
    <cfRule type="expression" dxfId="4749" priority="7196">
      <formula>IF($O224="DETECTADA",1,0)</formula>
    </cfRule>
  </conditionalFormatting>
  <conditionalFormatting sqref="O224">
    <cfRule type="expression" dxfId="4748" priority="7185">
      <formula>IF($O224="CONTINUA",1,0)</formula>
    </cfRule>
    <cfRule type="expression" dxfId="4747" priority="7186">
      <formula>IF($O224="REQUERIMIENTO",1,0)</formula>
    </cfRule>
    <cfRule type="expression" dxfId="4746" priority="7187">
      <formula>IF($O224="PERSISTE",1,0)</formula>
    </cfRule>
    <cfRule type="expression" dxfId="4745" priority="7188">
      <formula>IF($O224="PARCIALMENTE ATENDIDA",1,0)</formula>
    </cfRule>
    <cfRule type="expression" priority="7189">
      <formula>IF($O224="ATENDIDA",1,0)</formula>
    </cfRule>
    <cfRule type="expression" dxfId="4744" priority="7190">
      <formula>IF($O224="DETECTADA",1,0)</formula>
    </cfRule>
  </conditionalFormatting>
  <conditionalFormatting sqref="O224">
    <cfRule type="expression" dxfId="4743" priority="7179">
      <formula>IF($O224="CONTINÚA",1,0)</formula>
    </cfRule>
    <cfRule type="expression" dxfId="4742" priority="7180">
      <formula>IF($O224="REQUERIMIENTO",1,0)</formula>
    </cfRule>
    <cfRule type="expression" dxfId="4741" priority="7181">
      <formula>IF($O224="PERSISTE",1,0)</formula>
    </cfRule>
    <cfRule type="expression" dxfId="4740" priority="7182">
      <formula>IF($O224="PARCIALMENTE ATENDIDA",1,0)</formula>
    </cfRule>
    <cfRule type="expression" priority="7183">
      <formula>IF($O224="ATENDIDA",1,0)</formula>
    </cfRule>
    <cfRule type="expression" dxfId="4739" priority="7184">
      <formula>IF($O224="DETECTADA",1,0)</formula>
    </cfRule>
  </conditionalFormatting>
  <conditionalFormatting sqref="R224">
    <cfRule type="containsErrors" dxfId="4738" priority="7177">
      <formula>ISERROR(R224)</formula>
    </cfRule>
    <cfRule type="notContainsErrors" dxfId="4737" priority="7178">
      <formula>NOT(ISERROR(R224))</formula>
    </cfRule>
  </conditionalFormatting>
  <conditionalFormatting sqref="A223">
    <cfRule type="cellIs" dxfId="4736" priority="7174" operator="equal">
      <formula>900000000</formula>
    </cfRule>
  </conditionalFormatting>
  <conditionalFormatting sqref="A223 G223:I223 C223:E223 K223">
    <cfRule type="containsErrors" dxfId="4735" priority="7175">
      <formula>ISERROR(A223)</formula>
    </cfRule>
    <cfRule type="notContainsErrors" dxfId="4734" priority="7176">
      <formula>NOT(ISERROR(A223))</formula>
    </cfRule>
  </conditionalFormatting>
  <conditionalFormatting sqref="O223">
    <cfRule type="expression" dxfId="4733" priority="7168">
      <formula>IF($O223="CONTINUA",1,0)</formula>
    </cfRule>
    <cfRule type="expression" dxfId="4732" priority="7169">
      <formula>IF($O223="REQUERIMIENTO",1,0)</formula>
    </cfRule>
    <cfRule type="expression" dxfId="4731" priority="7170">
      <formula>IF($O223="PERSISTE",1,0)</formula>
    </cfRule>
    <cfRule type="expression" dxfId="4730" priority="7171">
      <formula>IF($O223="PARCIALMENTE ATENDIDA",1,0)</formula>
    </cfRule>
    <cfRule type="expression" priority="7172">
      <formula>IF($O223="ATENDIDA",1,0)</formula>
    </cfRule>
    <cfRule type="expression" dxfId="4729" priority="7173">
      <formula>IF($O223="DETECTADA",1,0)</formula>
    </cfRule>
  </conditionalFormatting>
  <conditionalFormatting sqref="O223">
    <cfRule type="expression" dxfId="4728" priority="7162">
      <formula>IF($O223="CONTINÚA",1,0)</formula>
    </cfRule>
    <cfRule type="expression" dxfId="4727" priority="7163">
      <formula>IF($O223="REQUERIMIENTO",1,0)</formula>
    </cfRule>
    <cfRule type="expression" dxfId="4726" priority="7164">
      <formula>IF($O223="PERSISTE",1,0)</formula>
    </cfRule>
    <cfRule type="expression" dxfId="4725" priority="7165">
      <formula>IF($O223="PARCIALMENTE ATENDIDA",1,0)</formula>
    </cfRule>
    <cfRule type="expression" priority="7166">
      <formula>IF($O223="ATENDIDA",1,0)</formula>
    </cfRule>
    <cfRule type="expression" dxfId="4724" priority="7167">
      <formula>IF($O223="DETECTADA",1,0)</formula>
    </cfRule>
  </conditionalFormatting>
  <conditionalFormatting sqref="O223">
    <cfRule type="expression" dxfId="4723" priority="7156">
      <formula>IF($O223="CONTINUA",1,0)</formula>
    </cfRule>
    <cfRule type="expression" dxfId="4722" priority="7157">
      <formula>IF($O223="REQUERIMIENTO",1,0)</formula>
    </cfRule>
    <cfRule type="expression" dxfId="4721" priority="7158">
      <formula>IF($O223="PERSISTE",1,0)</formula>
    </cfRule>
    <cfRule type="expression" dxfId="4720" priority="7159">
      <formula>IF($O223="PARCIALMENTE ATENDIDA",1,0)</formula>
    </cfRule>
    <cfRule type="expression" priority="7160">
      <formula>IF($O223="ATENDIDA",1,0)</formula>
    </cfRule>
    <cfRule type="expression" dxfId="4719" priority="7161">
      <formula>IF($O223="DETECTADA",1,0)</formula>
    </cfRule>
  </conditionalFormatting>
  <conditionalFormatting sqref="O223">
    <cfRule type="expression" dxfId="4718" priority="7150">
      <formula>IF($O223="CONTINÚA",1,0)</formula>
    </cfRule>
    <cfRule type="expression" dxfId="4717" priority="7151">
      <formula>IF($O223="REQUERIMIENTO",1,0)</formula>
    </cfRule>
    <cfRule type="expression" dxfId="4716" priority="7152">
      <formula>IF($O223="PERSISTE",1,0)</formula>
    </cfRule>
    <cfRule type="expression" dxfId="4715" priority="7153">
      <formula>IF($O223="PARCIALMENTE ATENDIDA",1,0)</formula>
    </cfRule>
    <cfRule type="expression" priority="7154">
      <formula>IF($O223="ATENDIDA",1,0)</formula>
    </cfRule>
    <cfRule type="expression" dxfId="4714" priority="7155">
      <formula>IF($O223="DETECTADA",1,0)</formula>
    </cfRule>
  </conditionalFormatting>
  <conditionalFormatting sqref="R223">
    <cfRule type="containsErrors" dxfId="4713" priority="7148">
      <formula>ISERROR(R223)</formula>
    </cfRule>
    <cfRule type="notContainsErrors" dxfId="4712" priority="7149">
      <formula>NOT(ISERROR(R223))</formula>
    </cfRule>
  </conditionalFormatting>
  <conditionalFormatting sqref="A222">
    <cfRule type="cellIs" dxfId="4711" priority="7145" operator="equal">
      <formula>900000000</formula>
    </cfRule>
  </conditionalFormatting>
  <conditionalFormatting sqref="A222 G222:I222 C222:E222 K222">
    <cfRule type="containsErrors" dxfId="4710" priority="7146">
      <formula>ISERROR(A222)</formula>
    </cfRule>
    <cfRule type="notContainsErrors" dxfId="4709" priority="7147">
      <formula>NOT(ISERROR(A222))</formula>
    </cfRule>
  </conditionalFormatting>
  <conditionalFormatting sqref="O222">
    <cfRule type="expression" dxfId="4708" priority="7139">
      <formula>IF($O222="CONTINUA",1,0)</formula>
    </cfRule>
    <cfRule type="expression" dxfId="4707" priority="7140">
      <formula>IF($O222="REQUERIMIENTO",1,0)</formula>
    </cfRule>
    <cfRule type="expression" dxfId="4706" priority="7141">
      <formula>IF($O222="PERSISTE",1,0)</formula>
    </cfRule>
    <cfRule type="expression" dxfId="4705" priority="7142">
      <formula>IF($O222="PARCIALMENTE ATENDIDA",1,0)</formula>
    </cfRule>
    <cfRule type="expression" priority="7143">
      <formula>IF($O222="ATENDIDA",1,0)</formula>
    </cfRule>
    <cfRule type="expression" dxfId="4704" priority="7144">
      <formula>IF($O222="DETECTADA",1,0)</formula>
    </cfRule>
  </conditionalFormatting>
  <conditionalFormatting sqref="O222">
    <cfRule type="expression" dxfId="4703" priority="7133">
      <formula>IF($O222="CONTINÚA",1,0)</formula>
    </cfRule>
    <cfRule type="expression" dxfId="4702" priority="7134">
      <formula>IF($O222="REQUERIMIENTO",1,0)</formula>
    </cfRule>
    <cfRule type="expression" dxfId="4701" priority="7135">
      <formula>IF($O222="PERSISTE",1,0)</formula>
    </cfRule>
    <cfRule type="expression" dxfId="4700" priority="7136">
      <formula>IF($O222="PARCIALMENTE ATENDIDA",1,0)</formula>
    </cfRule>
    <cfRule type="expression" priority="7137">
      <formula>IF($O222="ATENDIDA",1,0)</formula>
    </cfRule>
    <cfRule type="expression" dxfId="4699" priority="7138">
      <formula>IF($O222="DETECTADA",1,0)</formula>
    </cfRule>
  </conditionalFormatting>
  <conditionalFormatting sqref="O222">
    <cfRule type="expression" dxfId="4698" priority="7127">
      <formula>IF($O222="CONTINUA",1,0)</formula>
    </cfRule>
    <cfRule type="expression" dxfId="4697" priority="7128">
      <formula>IF($O222="REQUERIMIENTO",1,0)</formula>
    </cfRule>
    <cfRule type="expression" dxfId="4696" priority="7129">
      <formula>IF($O222="PERSISTE",1,0)</formula>
    </cfRule>
    <cfRule type="expression" dxfId="4695" priority="7130">
      <formula>IF($O222="PARCIALMENTE ATENDIDA",1,0)</formula>
    </cfRule>
    <cfRule type="expression" priority="7131">
      <formula>IF($O222="ATENDIDA",1,0)</formula>
    </cfRule>
    <cfRule type="expression" dxfId="4694" priority="7132">
      <formula>IF($O222="DETECTADA",1,0)</formula>
    </cfRule>
  </conditionalFormatting>
  <conditionalFormatting sqref="O222">
    <cfRule type="expression" dxfId="4693" priority="7121">
      <formula>IF($O222="CONTINÚA",1,0)</formula>
    </cfRule>
    <cfRule type="expression" dxfId="4692" priority="7122">
      <formula>IF($O222="REQUERIMIENTO",1,0)</formula>
    </cfRule>
    <cfRule type="expression" dxfId="4691" priority="7123">
      <formula>IF($O222="PERSISTE",1,0)</formula>
    </cfRule>
    <cfRule type="expression" dxfId="4690" priority="7124">
      <formula>IF($O222="PARCIALMENTE ATENDIDA",1,0)</formula>
    </cfRule>
    <cfRule type="expression" priority="7125">
      <formula>IF($O222="ATENDIDA",1,0)</formula>
    </cfRule>
    <cfRule type="expression" dxfId="4689" priority="7126">
      <formula>IF($O222="DETECTADA",1,0)</formula>
    </cfRule>
  </conditionalFormatting>
  <conditionalFormatting sqref="R222">
    <cfRule type="containsErrors" dxfId="4688" priority="7119">
      <formula>ISERROR(R222)</formula>
    </cfRule>
    <cfRule type="notContainsErrors" dxfId="4687" priority="7120">
      <formula>NOT(ISERROR(R222))</formula>
    </cfRule>
  </conditionalFormatting>
  <conditionalFormatting sqref="A221">
    <cfRule type="cellIs" dxfId="4686" priority="7116" operator="equal">
      <formula>900000000</formula>
    </cfRule>
  </conditionalFormatting>
  <conditionalFormatting sqref="A221 G221:I221 C221:E221 K221">
    <cfRule type="containsErrors" dxfId="4685" priority="7117">
      <formula>ISERROR(A221)</formula>
    </cfRule>
    <cfRule type="notContainsErrors" dxfId="4684" priority="7118">
      <formula>NOT(ISERROR(A221))</formula>
    </cfRule>
  </conditionalFormatting>
  <conditionalFormatting sqref="O221">
    <cfRule type="expression" dxfId="4683" priority="7110">
      <formula>IF($O221="CONTINUA",1,0)</formula>
    </cfRule>
    <cfRule type="expression" dxfId="4682" priority="7111">
      <formula>IF($O221="REQUERIMIENTO",1,0)</formula>
    </cfRule>
    <cfRule type="expression" dxfId="4681" priority="7112">
      <formula>IF($O221="PERSISTE",1,0)</formula>
    </cfRule>
    <cfRule type="expression" dxfId="4680" priority="7113">
      <formula>IF($O221="PARCIALMENTE ATENDIDA",1,0)</formula>
    </cfRule>
    <cfRule type="expression" priority="7114">
      <formula>IF($O221="ATENDIDA",1,0)</formula>
    </cfRule>
    <cfRule type="expression" dxfId="4679" priority="7115">
      <formula>IF($O221="DETECTADA",1,0)</formula>
    </cfRule>
  </conditionalFormatting>
  <conditionalFormatting sqref="O221">
    <cfRule type="expression" dxfId="4678" priority="7104">
      <formula>IF($O221="CONTINÚA",1,0)</formula>
    </cfRule>
    <cfRule type="expression" dxfId="4677" priority="7105">
      <formula>IF($O221="REQUERIMIENTO",1,0)</formula>
    </cfRule>
    <cfRule type="expression" dxfId="4676" priority="7106">
      <formula>IF($O221="PERSISTE",1,0)</formula>
    </cfRule>
    <cfRule type="expression" dxfId="4675" priority="7107">
      <formula>IF($O221="PARCIALMENTE ATENDIDA",1,0)</formula>
    </cfRule>
    <cfRule type="expression" priority="7108">
      <formula>IF($O221="ATENDIDA",1,0)</formula>
    </cfRule>
    <cfRule type="expression" dxfId="4674" priority="7109">
      <formula>IF($O221="DETECTADA",1,0)</formula>
    </cfRule>
  </conditionalFormatting>
  <conditionalFormatting sqref="O221">
    <cfRule type="expression" dxfId="4673" priority="7098">
      <formula>IF($O221="CONTINUA",1,0)</formula>
    </cfRule>
    <cfRule type="expression" dxfId="4672" priority="7099">
      <formula>IF($O221="REQUERIMIENTO",1,0)</formula>
    </cfRule>
    <cfRule type="expression" dxfId="4671" priority="7100">
      <formula>IF($O221="PERSISTE",1,0)</formula>
    </cfRule>
    <cfRule type="expression" dxfId="4670" priority="7101">
      <formula>IF($O221="PARCIALMENTE ATENDIDA",1,0)</formula>
    </cfRule>
    <cfRule type="expression" priority="7102">
      <formula>IF($O221="ATENDIDA",1,0)</formula>
    </cfRule>
    <cfRule type="expression" dxfId="4669" priority="7103">
      <formula>IF($O221="DETECTADA",1,0)</formula>
    </cfRule>
  </conditionalFormatting>
  <conditionalFormatting sqref="O221">
    <cfRule type="expression" dxfId="4668" priority="7092">
      <formula>IF($O221="CONTINÚA",1,0)</formula>
    </cfRule>
    <cfRule type="expression" dxfId="4667" priority="7093">
      <formula>IF($O221="REQUERIMIENTO",1,0)</formula>
    </cfRule>
    <cfRule type="expression" dxfId="4666" priority="7094">
      <formula>IF($O221="PERSISTE",1,0)</formula>
    </cfRule>
    <cfRule type="expression" dxfId="4665" priority="7095">
      <formula>IF($O221="PARCIALMENTE ATENDIDA",1,0)</formula>
    </cfRule>
    <cfRule type="expression" priority="7096">
      <formula>IF($O221="ATENDIDA",1,0)</formula>
    </cfRule>
    <cfRule type="expression" dxfId="4664" priority="7097">
      <formula>IF($O221="DETECTADA",1,0)</formula>
    </cfRule>
  </conditionalFormatting>
  <conditionalFormatting sqref="R221">
    <cfRule type="containsErrors" dxfId="4663" priority="7090">
      <formula>ISERROR(R221)</formula>
    </cfRule>
    <cfRule type="notContainsErrors" dxfId="4662" priority="7091">
      <formula>NOT(ISERROR(R221))</formula>
    </cfRule>
  </conditionalFormatting>
  <conditionalFormatting sqref="A220">
    <cfRule type="cellIs" dxfId="4661" priority="7087" operator="equal">
      <formula>900000000</formula>
    </cfRule>
  </conditionalFormatting>
  <conditionalFormatting sqref="A220 G220:I220 C220:E220 K220">
    <cfRule type="containsErrors" dxfId="4660" priority="7088">
      <formula>ISERROR(A220)</formula>
    </cfRule>
    <cfRule type="notContainsErrors" dxfId="4659" priority="7089">
      <formula>NOT(ISERROR(A220))</formula>
    </cfRule>
  </conditionalFormatting>
  <conditionalFormatting sqref="O220">
    <cfRule type="expression" dxfId="4658" priority="7081">
      <formula>IF($O220="CONTINUA",1,0)</formula>
    </cfRule>
    <cfRule type="expression" dxfId="4657" priority="7082">
      <formula>IF($O220="REQUERIMIENTO",1,0)</formula>
    </cfRule>
    <cfRule type="expression" dxfId="4656" priority="7083">
      <formula>IF($O220="PERSISTE",1,0)</formula>
    </cfRule>
    <cfRule type="expression" dxfId="4655" priority="7084">
      <formula>IF($O220="PARCIALMENTE ATENDIDA",1,0)</formula>
    </cfRule>
    <cfRule type="expression" priority="7085">
      <formula>IF($O220="ATENDIDA",1,0)</formula>
    </cfRule>
    <cfRule type="expression" dxfId="4654" priority="7086">
      <formula>IF($O220="DETECTADA",1,0)</formula>
    </cfRule>
  </conditionalFormatting>
  <conditionalFormatting sqref="O220">
    <cfRule type="expression" dxfId="4653" priority="7075">
      <formula>IF($O220="CONTINÚA",1,0)</formula>
    </cfRule>
    <cfRule type="expression" dxfId="4652" priority="7076">
      <formula>IF($O220="REQUERIMIENTO",1,0)</formula>
    </cfRule>
    <cfRule type="expression" dxfId="4651" priority="7077">
      <formula>IF($O220="PERSISTE",1,0)</formula>
    </cfRule>
    <cfRule type="expression" dxfId="4650" priority="7078">
      <formula>IF($O220="PARCIALMENTE ATENDIDA",1,0)</formula>
    </cfRule>
    <cfRule type="expression" priority="7079">
      <formula>IF($O220="ATENDIDA",1,0)</formula>
    </cfRule>
    <cfRule type="expression" dxfId="4649" priority="7080">
      <formula>IF($O220="DETECTADA",1,0)</formula>
    </cfRule>
  </conditionalFormatting>
  <conditionalFormatting sqref="O220">
    <cfRule type="expression" dxfId="4648" priority="7069">
      <formula>IF($O220="CONTINUA",1,0)</formula>
    </cfRule>
    <cfRule type="expression" dxfId="4647" priority="7070">
      <formula>IF($O220="REQUERIMIENTO",1,0)</formula>
    </cfRule>
    <cfRule type="expression" dxfId="4646" priority="7071">
      <formula>IF($O220="PERSISTE",1,0)</formula>
    </cfRule>
    <cfRule type="expression" dxfId="4645" priority="7072">
      <formula>IF($O220="PARCIALMENTE ATENDIDA",1,0)</formula>
    </cfRule>
    <cfRule type="expression" priority="7073">
      <formula>IF($O220="ATENDIDA",1,0)</formula>
    </cfRule>
    <cfRule type="expression" dxfId="4644" priority="7074">
      <formula>IF($O220="DETECTADA",1,0)</formula>
    </cfRule>
  </conditionalFormatting>
  <conditionalFormatting sqref="O220">
    <cfRule type="expression" dxfId="4643" priority="7063">
      <formula>IF($O220="CONTINÚA",1,0)</formula>
    </cfRule>
    <cfRule type="expression" dxfId="4642" priority="7064">
      <formula>IF($O220="REQUERIMIENTO",1,0)</formula>
    </cfRule>
    <cfRule type="expression" dxfId="4641" priority="7065">
      <formula>IF($O220="PERSISTE",1,0)</formula>
    </cfRule>
    <cfRule type="expression" dxfId="4640" priority="7066">
      <formula>IF($O220="PARCIALMENTE ATENDIDA",1,0)</formula>
    </cfRule>
    <cfRule type="expression" priority="7067">
      <formula>IF($O220="ATENDIDA",1,0)</formula>
    </cfRule>
    <cfRule type="expression" dxfId="4639" priority="7068">
      <formula>IF($O220="DETECTADA",1,0)</formula>
    </cfRule>
  </conditionalFormatting>
  <conditionalFormatting sqref="R220">
    <cfRule type="containsErrors" dxfId="4638" priority="7061">
      <formula>ISERROR(R220)</formula>
    </cfRule>
    <cfRule type="notContainsErrors" dxfId="4637" priority="7062">
      <formula>NOT(ISERROR(R220))</formula>
    </cfRule>
  </conditionalFormatting>
  <conditionalFormatting sqref="A219">
    <cfRule type="cellIs" dxfId="4636" priority="7058" operator="equal">
      <formula>900000000</formula>
    </cfRule>
  </conditionalFormatting>
  <conditionalFormatting sqref="A219 G219:I219 C219:E219 K219">
    <cfRule type="containsErrors" dxfId="4635" priority="7059">
      <formula>ISERROR(A219)</formula>
    </cfRule>
    <cfRule type="notContainsErrors" dxfId="4634" priority="7060">
      <formula>NOT(ISERROR(A219))</formula>
    </cfRule>
  </conditionalFormatting>
  <conditionalFormatting sqref="O219">
    <cfRule type="expression" dxfId="4633" priority="7052">
      <formula>IF($O219="CONTINUA",1,0)</formula>
    </cfRule>
    <cfRule type="expression" dxfId="4632" priority="7053">
      <formula>IF($O219="REQUERIMIENTO",1,0)</formula>
    </cfRule>
    <cfRule type="expression" dxfId="4631" priority="7054">
      <formula>IF($O219="PERSISTE",1,0)</formula>
    </cfRule>
    <cfRule type="expression" dxfId="4630" priority="7055">
      <formula>IF($O219="PARCIALMENTE ATENDIDA",1,0)</formula>
    </cfRule>
    <cfRule type="expression" priority="7056">
      <formula>IF($O219="ATENDIDA",1,0)</formula>
    </cfRule>
    <cfRule type="expression" dxfId="4629" priority="7057">
      <formula>IF($O219="DETECTADA",1,0)</formula>
    </cfRule>
  </conditionalFormatting>
  <conditionalFormatting sqref="O219">
    <cfRule type="expression" dxfId="4628" priority="7046">
      <formula>IF($O219="CONTINÚA",1,0)</formula>
    </cfRule>
    <cfRule type="expression" dxfId="4627" priority="7047">
      <formula>IF($O219="REQUERIMIENTO",1,0)</formula>
    </cfRule>
    <cfRule type="expression" dxfId="4626" priority="7048">
      <formula>IF($O219="PERSISTE",1,0)</formula>
    </cfRule>
    <cfRule type="expression" dxfId="4625" priority="7049">
      <formula>IF($O219="PARCIALMENTE ATENDIDA",1,0)</formula>
    </cfRule>
    <cfRule type="expression" priority="7050">
      <formula>IF($O219="ATENDIDA",1,0)</formula>
    </cfRule>
    <cfRule type="expression" dxfId="4624" priority="7051">
      <formula>IF($O219="DETECTADA",1,0)</formula>
    </cfRule>
  </conditionalFormatting>
  <conditionalFormatting sqref="O219">
    <cfRule type="expression" dxfId="4623" priority="7040">
      <formula>IF($O219="CONTINUA",1,0)</formula>
    </cfRule>
    <cfRule type="expression" dxfId="4622" priority="7041">
      <formula>IF($O219="REQUERIMIENTO",1,0)</formula>
    </cfRule>
    <cfRule type="expression" dxfId="4621" priority="7042">
      <formula>IF($O219="PERSISTE",1,0)</formula>
    </cfRule>
    <cfRule type="expression" dxfId="4620" priority="7043">
      <formula>IF($O219="PARCIALMENTE ATENDIDA",1,0)</formula>
    </cfRule>
    <cfRule type="expression" priority="7044">
      <formula>IF($O219="ATENDIDA",1,0)</formula>
    </cfRule>
    <cfRule type="expression" dxfId="4619" priority="7045">
      <formula>IF($O219="DETECTADA",1,0)</formula>
    </cfRule>
  </conditionalFormatting>
  <conditionalFormatting sqref="O219">
    <cfRule type="expression" dxfId="4618" priority="7034">
      <formula>IF($O219="CONTINÚA",1,0)</formula>
    </cfRule>
    <cfRule type="expression" dxfId="4617" priority="7035">
      <formula>IF($O219="REQUERIMIENTO",1,0)</formula>
    </cfRule>
    <cfRule type="expression" dxfId="4616" priority="7036">
      <formula>IF($O219="PERSISTE",1,0)</formula>
    </cfRule>
    <cfRule type="expression" dxfId="4615" priority="7037">
      <formula>IF($O219="PARCIALMENTE ATENDIDA",1,0)</formula>
    </cfRule>
    <cfRule type="expression" priority="7038">
      <formula>IF($O219="ATENDIDA",1,0)</formula>
    </cfRule>
    <cfRule type="expression" dxfId="4614" priority="7039">
      <formula>IF($O219="DETECTADA",1,0)</formula>
    </cfRule>
  </conditionalFormatting>
  <conditionalFormatting sqref="R219">
    <cfRule type="containsErrors" dxfId="4613" priority="7032">
      <formula>ISERROR(R219)</formula>
    </cfRule>
    <cfRule type="notContainsErrors" dxfId="4612" priority="7033">
      <formula>NOT(ISERROR(R219))</formula>
    </cfRule>
  </conditionalFormatting>
  <conditionalFormatting sqref="A218">
    <cfRule type="cellIs" dxfId="4611" priority="7029" operator="equal">
      <formula>900000000</formula>
    </cfRule>
  </conditionalFormatting>
  <conditionalFormatting sqref="A218 G218:I218 C218:E218 K218">
    <cfRule type="containsErrors" dxfId="4610" priority="7030">
      <formula>ISERROR(A218)</formula>
    </cfRule>
    <cfRule type="notContainsErrors" dxfId="4609" priority="7031">
      <formula>NOT(ISERROR(A218))</formula>
    </cfRule>
  </conditionalFormatting>
  <conditionalFormatting sqref="O218">
    <cfRule type="expression" dxfId="4608" priority="7023">
      <formula>IF($O218="CONTINUA",1,0)</formula>
    </cfRule>
    <cfRule type="expression" dxfId="4607" priority="7024">
      <formula>IF($O218="REQUERIMIENTO",1,0)</formula>
    </cfRule>
    <cfRule type="expression" dxfId="4606" priority="7025">
      <formula>IF($O218="PERSISTE",1,0)</formula>
    </cfRule>
    <cfRule type="expression" dxfId="4605" priority="7026">
      <formula>IF($O218="PARCIALMENTE ATENDIDA",1,0)</formula>
    </cfRule>
    <cfRule type="expression" priority="7027">
      <formula>IF($O218="ATENDIDA",1,0)</formula>
    </cfRule>
    <cfRule type="expression" dxfId="4604" priority="7028">
      <formula>IF($O218="DETECTADA",1,0)</formula>
    </cfRule>
  </conditionalFormatting>
  <conditionalFormatting sqref="O218">
    <cfRule type="expression" dxfId="4603" priority="7017">
      <formula>IF($O218="CONTINÚA",1,0)</formula>
    </cfRule>
    <cfRule type="expression" dxfId="4602" priority="7018">
      <formula>IF($O218="REQUERIMIENTO",1,0)</formula>
    </cfRule>
    <cfRule type="expression" dxfId="4601" priority="7019">
      <formula>IF($O218="PERSISTE",1,0)</formula>
    </cfRule>
    <cfRule type="expression" dxfId="4600" priority="7020">
      <formula>IF($O218="PARCIALMENTE ATENDIDA",1,0)</formula>
    </cfRule>
    <cfRule type="expression" priority="7021">
      <formula>IF($O218="ATENDIDA",1,0)</formula>
    </cfRule>
    <cfRule type="expression" dxfId="4599" priority="7022">
      <formula>IF($O218="DETECTADA",1,0)</formula>
    </cfRule>
  </conditionalFormatting>
  <conditionalFormatting sqref="O218">
    <cfRule type="expression" dxfId="4598" priority="7011">
      <formula>IF($O218="CONTINUA",1,0)</formula>
    </cfRule>
    <cfRule type="expression" dxfId="4597" priority="7012">
      <formula>IF($O218="REQUERIMIENTO",1,0)</formula>
    </cfRule>
    <cfRule type="expression" dxfId="4596" priority="7013">
      <formula>IF($O218="PERSISTE",1,0)</formula>
    </cfRule>
    <cfRule type="expression" dxfId="4595" priority="7014">
      <formula>IF($O218="PARCIALMENTE ATENDIDA",1,0)</formula>
    </cfRule>
    <cfRule type="expression" priority="7015">
      <formula>IF($O218="ATENDIDA",1,0)</formula>
    </cfRule>
    <cfRule type="expression" dxfId="4594" priority="7016">
      <formula>IF($O218="DETECTADA",1,0)</formula>
    </cfRule>
  </conditionalFormatting>
  <conditionalFormatting sqref="O218">
    <cfRule type="expression" dxfId="4593" priority="7005">
      <formula>IF($O218="CONTINÚA",1,0)</formula>
    </cfRule>
    <cfRule type="expression" dxfId="4592" priority="7006">
      <formula>IF($O218="REQUERIMIENTO",1,0)</formula>
    </cfRule>
    <cfRule type="expression" dxfId="4591" priority="7007">
      <formula>IF($O218="PERSISTE",1,0)</formula>
    </cfRule>
    <cfRule type="expression" dxfId="4590" priority="7008">
      <formula>IF($O218="PARCIALMENTE ATENDIDA",1,0)</formula>
    </cfRule>
    <cfRule type="expression" priority="7009">
      <formula>IF($O218="ATENDIDA",1,0)</formula>
    </cfRule>
    <cfRule type="expression" dxfId="4589" priority="7010">
      <formula>IF($O218="DETECTADA",1,0)</formula>
    </cfRule>
  </conditionalFormatting>
  <conditionalFormatting sqref="R218">
    <cfRule type="containsErrors" dxfId="4588" priority="7003">
      <formula>ISERROR(R218)</formula>
    </cfRule>
    <cfRule type="notContainsErrors" dxfId="4587" priority="7004">
      <formula>NOT(ISERROR(R218))</formula>
    </cfRule>
  </conditionalFormatting>
  <conditionalFormatting sqref="A217">
    <cfRule type="cellIs" dxfId="4586" priority="7000" operator="equal">
      <formula>900000000</formula>
    </cfRule>
  </conditionalFormatting>
  <conditionalFormatting sqref="A217 G217:I217 C217:E217 K217">
    <cfRule type="containsErrors" dxfId="4585" priority="7001">
      <formula>ISERROR(A217)</formula>
    </cfRule>
    <cfRule type="notContainsErrors" dxfId="4584" priority="7002">
      <formula>NOT(ISERROR(A217))</formula>
    </cfRule>
  </conditionalFormatting>
  <conditionalFormatting sqref="O217">
    <cfRule type="expression" dxfId="4583" priority="6994">
      <formula>IF($O217="CONTINUA",1,0)</formula>
    </cfRule>
    <cfRule type="expression" dxfId="4582" priority="6995">
      <formula>IF($O217="REQUERIMIENTO",1,0)</formula>
    </cfRule>
    <cfRule type="expression" dxfId="4581" priority="6996">
      <formula>IF($O217="PERSISTE",1,0)</formula>
    </cfRule>
    <cfRule type="expression" dxfId="4580" priority="6997">
      <formula>IF($O217="PARCIALMENTE ATENDIDA",1,0)</formula>
    </cfRule>
    <cfRule type="expression" priority="6998">
      <formula>IF($O217="ATENDIDA",1,0)</formula>
    </cfRule>
    <cfRule type="expression" dxfId="4579" priority="6999">
      <formula>IF($O217="DETECTADA",1,0)</formula>
    </cfRule>
  </conditionalFormatting>
  <conditionalFormatting sqref="O217">
    <cfRule type="expression" dxfId="4578" priority="6988">
      <formula>IF($O217="CONTINÚA",1,0)</formula>
    </cfRule>
    <cfRule type="expression" dxfId="4577" priority="6989">
      <formula>IF($O217="REQUERIMIENTO",1,0)</formula>
    </cfRule>
    <cfRule type="expression" dxfId="4576" priority="6990">
      <formula>IF($O217="PERSISTE",1,0)</formula>
    </cfRule>
    <cfRule type="expression" dxfId="4575" priority="6991">
      <formula>IF($O217="PARCIALMENTE ATENDIDA",1,0)</formula>
    </cfRule>
    <cfRule type="expression" priority="6992">
      <formula>IF($O217="ATENDIDA",1,0)</formula>
    </cfRule>
    <cfRule type="expression" dxfId="4574" priority="6993">
      <formula>IF($O217="DETECTADA",1,0)</formula>
    </cfRule>
  </conditionalFormatting>
  <conditionalFormatting sqref="O217">
    <cfRule type="expression" dxfId="4573" priority="6982">
      <formula>IF($O217="CONTINUA",1,0)</formula>
    </cfRule>
    <cfRule type="expression" dxfId="4572" priority="6983">
      <formula>IF($O217="REQUERIMIENTO",1,0)</formula>
    </cfRule>
    <cfRule type="expression" dxfId="4571" priority="6984">
      <formula>IF($O217="PERSISTE",1,0)</formula>
    </cfRule>
    <cfRule type="expression" dxfId="4570" priority="6985">
      <formula>IF($O217="PARCIALMENTE ATENDIDA",1,0)</formula>
    </cfRule>
    <cfRule type="expression" priority="6986">
      <formula>IF($O217="ATENDIDA",1,0)</formula>
    </cfRule>
    <cfRule type="expression" dxfId="4569" priority="6987">
      <formula>IF($O217="DETECTADA",1,0)</formula>
    </cfRule>
  </conditionalFormatting>
  <conditionalFormatting sqref="O217">
    <cfRule type="expression" dxfId="4568" priority="6976">
      <formula>IF($O217="CONTINÚA",1,0)</formula>
    </cfRule>
    <cfRule type="expression" dxfId="4567" priority="6977">
      <formula>IF($O217="REQUERIMIENTO",1,0)</formula>
    </cfRule>
    <cfRule type="expression" dxfId="4566" priority="6978">
      <formula>IF($O217="PERSISTE",1,0)</formula>
    </cfRule>
    <cfRule type="expression" dxfId="4565" priority="6979">
      <formula>IF($O217="PARCIALMENTE ATENDIDA",1,0)</formula>
    </cfRule>
    <cfRule type="expression" priority="6980">
      <formula>IF($O217="ATENDIDA",1,0)</formula>
    </cfRule>
    <cfRule type="expression" dxfId="4564" priority="6981">
      <formula>IF($O217="DETECTADA",1,0)</formula>
    </cfRule>
  </conditionalFormatting>
  <conditionalFormatting sqref="R217">
    <cfRule type="containsErrors" dxfId="4563" priority="6974">
      <formula>ISERROR(R217)</formula>
    </cfRule>
    <cfRule type="notContainsErrors" dxfId="4562" priority="6975">
      <formula>NOT(ISERROR(R217))</formula>
    </cfRule>
  </conditionalFormatting>
  <conditionalFormatting sqref="A216">
    <cfRule type="cellIs" dxfId="4561" priority="6971" operator="equal">
      <formula>900000000</formula>
    </cfRule>
  </conditionalFormatting>
  <conditionalFormatting sqref="A216 G216:I216 C216:E216 K216">
    <cfRule type="containsErrors" dxfId="4560" priority="6972">
      <formula>ISERROR(A216)</formula>
    </cfRule>
    <cfRule type="notContainsErrors" dxfId="4559" priority="6973">
      <formula>NOT(ISERROR(A216))</formula>
    </cfRule>
  </conditionalFormatting>
  <conditionalFormatting sqref="O216">
    <cfRule type="expression" dxfId="4558" priority="6965">
      <formula>IF($O216="CONTINUA",1,0)</formula>
    </cfRule>
    <cfRule type="expression" dxfId="4557" priority="6966">
      <formula>IF($O216="REQUERIMIENTO",1,0)</formula>
    </cfRule>
    <cfRule type="expression" dxfId="4556" priority="6967">
      <formula>IF($O216="PERSISTE",1,0)</formula>
    </cfRule>
    <cfRule type="expression" dxfId="4555" priority="6968">
      <formula>IF($O216="PARCIALMENTE ATENDIDA",1,0)</formula>
    </cfRule>
    <cfRule type="expression" priority="6969">
      <formula>IF($O216="ATENDIDA",1,0)</formula>
    </cfRule>
    <cfRule type="expression" dxfId="4554" priority="6970">
      <formula>IF($O216="DETECTADA",1,0)</formula>
    </cfRule>
  </conditionalFormatting>
  <conditionalFormatting sqref="O216">
    <cfRule type="expression" dxfId="4553" priority="6959">
      <formula>IF($O216="CONTINÚA",1,0)</formula>
    </cfRule>
    <cfRule type="expression" dxfId="4552" priority="6960">
      <formula>IF($O216="REQUERIMIENTO",1,0)</formula>
    </cfRule>
    <cfRule type="expression" dxfId="4551" priority="6961">
      <formula>IF($O216="PERSISTE",1,0)</formula>
    </cfRule>
    <cfRule type="expression" dxfId="4550" priority="6962">
      <formula>IF($O216="PARCIALMENTE ATENDIDA",1,0)</formula>
    </cfRule>
    <cfRule type="expression" priority="6963">
      <formula>IF($O216="ATENDIDA",1,0)</formula>
    </cfRule>
    <cfRule type="expression" dxfId="4549" priority="6964">
      <formula>IF($O216="DETECTADA",1,0)</formula>
    </cfRule>
  </conditionalFormatting>
  <conditionalFormatting sqref="O216">
    <cfRule type="expression" dxfId="4548" priority="6953">
      <formula>IF($O216="CONTINUA",1,0)</formula>
    </cfRule>
    <cfRule type="expression" dxfId="4547" priority="6954">
      <formula>IF($O216="REQUERIMIENTO",1,0)</formula>
    </cfRule>
    <cfRule type="expression" dxfId="4546" priority="6955">
      <formula>IF($O216="PERSISTE",1,0)</formula>
    </cfRule>
    <cfRule type="expression" dxfId="4545" priority="6956">
      <formula>IF($O216="PARCIALMENTE ATENDIDA",1,0)</formula>
    </cfRule>
    <cfRule type="expression" priority="6957">
      <formula>IF($O216="ATENDIDA",1,0)</formula>
    </cfRule>
    <cfRule type="expression" dxfId="4544" priority="6958">
      <formula>IF($O216="DETECTADA",1,0)</formula>
    </cfRule>
  </conditionalFormatting>
  <conditionalFormatting sqref="O216">
    <cfRule type="expression" dxfId="4543" priority="6947">
      <formula>IF($O216="CONTINÚA",1,0)</formula>
    </cfRule>
    <cfRule type="expression" dxfId="4542" priority="6948">
      <formula>IF($O216="REQUERIMIENTO",1,0)</formula>
    </cfRule>
    <cfRule type="expression" dxfId="4541" priority="6949">
      <formula>IF($O216="PERSISTE",1,0)</formula>
    </cfRule>
    <cfRule type="expression" dxfId="4540" priority="6950">
      <formula>IF($O216="PARCIALMENTE ATENDIDA",1,0)</formula>
    </cfRule>
    <cfRule type="expression" priority="6951">
      <formula>IF($O216="ATENDIDA",1,0)</formula>
    </cfRule>
    <cfRule type="expression" dxfId="4539" priority="6952">
      <formula>IF($O216="DETECTADA",1,0)</formula>
    </cfRule>
  </conditionalFormatting>
  <conditionalFormatting sqref="R216">
    <cfRule type="containsErrors" dxfId="4538" priority="6945">
      <formula>ISERROR(R216)</formula>
    </cfRule>
    <cfRule type="notContainsErrors" dxfId="4537" priority="6946">
      <formula>NOT(ISERROR(R216))</formula>
    </cfRule>
  </conditionalFormatting>
  <conditionalFormatting sqref="A215">
    <cfRule type="cellIs" dxfId="4536" priority="6942" operator="equal">
      <formula>900000000</formula>
    </cfRule>
  </conditionalFormatting>
  <conditionalFormatting sqref="A215 G215:I215 C215:E215 K215">
    <cfRule type="containsErrors" dxfId="4535" priority="6943">
      <formula>ISERROR(A215)</formula>
    </cfRule>
    <cfRule type="notContainsErrors" dxfId="4534" priority="6944">
      <formula>NOT(ISERROR(A215))</formula>
    </cfRule>
  </conditionalFormatting>
  <conditionalFormatting sqref="O215">
    <cfRule type="expression" dxfId="4533" priority="6936">
      <formula>IF($O215="CONTINUA",1,0)</formula>
    </cfRule>
    <cfRule type="expression" dxfId="4532" priority="6937">
      <formula>IF($O215="REQUERIMIENTO",1,0)</formula>
    </cfRule>
    <cfRule type="expression" dxfId="4531" priority="6938">
      <formula>IF($O215="PERSISTE",1,0)</formula>
    </cfRule>
    <cfRule type="expression" dxfId="4530" priority="6939">
      <formula>IF($O215="PARCIALMENTE ATENDIDA",1,0)</formula>
    </cfRule>
    <cfRule type="expression" priority="6940">
      <formula>IF($O215="ATENDIDA",1,0)</formula>
    </cfRule>
    <cfRule type="expression" dxfId="4529" priority="6941">
      <formula>IF($O215="DETECTADA",1,0)</formula>
    </cfRule>
  </conditionalFormatting>
  <conditionalFormatting sqref="O215">
    <cfRule type="expression" dxfId="4528" priority="6930">
      <formula>IF($O215="CONTINÚA",1,0)</formula>
    </cfRule>
    <cfRule type="expression" dxfId="4527" priority="6931">
      <formula>IF($O215="REQUERIMIENTO",1,0)</formula>
    </cfRule>
    <cfRule type="expression" dxfId="4526" priority="6932">
      <formula>IF($O215="PERSISTE",1,0)</formula>
    </cfRule>
    <cfRule type="expression" dxfId="4525" priority="6933">
      <formula>IF($O215="PARCIALMENTE ATENDIDA",1,0)</formula>
    </cfRule>
    <cfRule type="expression" priority="6934">
      <formula>IF($O215="ATENDIDA",1,0)</formula>
    </cfRule>
    <cfRule type="expression" dxfId="4524" priority="6935">
      <formula>IF($O215="DETECTADA",1,0)</formula>
    </cfRule>
  </conditionalFormatting>
  <conditionalFormatting sqref="O215">
    <cfRule type="expression" dxfId="4523" priority="6924">
      <formula>IF($O215="CONTINUA",1,0)</formula>
    </cfRule>
    <cfRule type="expression" dxfId="4522" priority="6925">
      <formula>IF($O215="REQUERIMIENTO",1,0)</formula>
    </cfRule>
    <cfRule type="expression" dxfId="4521" priority="6926">
      <formula>IF($O215="PERSISTE",1,0)</formula>
    </cfRule>
    <cfRule type="expression" dxfId="4520" priority="6927">
      <formula>IF($O215="PARCIALMENTE ATENDIDA",1,0)</formula>
    </cfRule>
    <cfRule type="expression" priority="6928">
      <formula>IF($O215="ATENDIDA",1,0)</formula>
    </cfRule>
    <cfRule type="expression" dxfId="4519" priority="6929">
      <formula>IF($O215="DETECTADA",1,0)</formula>
    </cfRule>
  </conditionalFormatting>
  <conditionalFormatting sqref="O215">
    <cfRule type="expression" dxfId="4518" priority="6918">
      <formula>IF($O215="CONTINÚA",1,0)</formula>
    </cfRule>
    <cfRule type="expression" dxfId="4517" priority="6919">
      <formula>IF($O215="REQUERIMIENTO",1,0)</formula>
    </cfRule>
    <cfRule type="expression" dxfId="4516" priority="6920">
      <formula>IF($O215="PERSISTE",1,0)</formula>
    </cfRule>
    <cfRule type="expression" dxfId="4515" priority="6921">
      <formula>IF($O215="PARCIALMENTE ATENDIDA",1,0)</formula>
    </cfRule>
    <cfRule type="expression" priority="6922">
      <formula>IF($O215="ATENDIDA",1,0)</formula>
    </cfRule>
    <cfRule type="expression" dxfId="4514" priority="6923">
      <formula>IF($O215="DETECTADA",1,0)</formula>
    </cfRule>
  </conditionalFormatting>
  <conditionalFormatting sqref="R215">
    <cfRule type="containsErrors" dxfId="4513" priority="6916">
      <formula>ISERROR(R215)</formula>
    </cfRule>
    <cfRule type="notContainsErrors" dxfId="4512" priority="6917">
      <formula>NOT(ISERROR(R215))</formula>
    </cfRule>
  </conditionalFormatting>
  <conditionalFormatting sqref="A214">
    <cfRule type="cellIs" dxfId="4511" priority="6913" operator="equal">
      <formula>900000000</formula>
    </cfRule>
  </conditionalFormatting>
  <conditionalFormatting sqref="A214 G214:I214 C214:E214 K214">
    <cfRule type="containsErrors" dxfId="4510" priority="6914">
      <formula>ISERROR(A214)</formula>
    </cfRule>
    <cfRule type="notContainsErrors" dxfId="4509" priority="6915">
      <formula>NOT(ISERROR(A214))</formula>
    </cfRule>
  </conditionalFormatting>
  <conditionalFormatting sqref="O214">
    <cfRule type="expression" dxfId="4508" priority="6907">
      <formula>IF($O214="CONTINUA",1,0)</formula>
    </cfRule>
    <cfRule type="expression" dxfId="4507" priority="6908">
      <formula>IF($O214="REQUERIMIENTO",1,0)</formula>
    </cfRule>
    <cfRule type="expression" dxfId="4506" priority="6909">
      <formula>IF($O214="PERSISTE",1,0)</formula>
    </cfRule>
    <cfRule type="expression" dxfId="4505" priority="6910">
      <formula>IF($O214="PARCIALMENTE ATENDIDA",1,0)</formula>
    </cfRule>
    <cfRule type="expression" priority="6911">
      <formula>IF($O214="ATENDIDA",1,0)</formula>
    </cfRule>
    <cfRule type="expression" dxfId="4504" priority="6912">
      <formula>IF($O214="DETECTADA",1,0)</formula>
    </cfRule>
  </conditionalFormatting>
  <conditionalFormatting sqref="O214">
    <cfRule type="expression" dxfId="4503" priority="6901">
      <formula>IF($O214="CONTINÚA",1,0)</formula>
    </cfRule>
    <cfRule type="expression" dxfId="4502" priority="6902">
      <formula>IF($O214="REQUERIMIENTO",1,0)</formula>
    </cfRule>
    <cfRule type="expression" dxfId="4501" priority="6903">
      <formula>IF($O214="PERSISTE",1,0)</formula>
    </cfRule>
    <cfRule type="expression" dxfId="4500" priority="6904">
      <formula>IF($O214="PARCIALMENTE ATENDIDA",1,0)</formula>
    </cfRule>
    <cfRule type="expression" priority="6905">
      <formula>IF($O214="ATENDIDA",1,0)</formula>
    </cfRule>
    <cfRule type="expression" dxfId="4499" priority="6906">
      <formula>IF($O214="DETECTADA",1,0)</formula>
    </cfRule>
  </conditionalFormatting>
  <conditionalFormatting sqref="O214">
    <cfRule type="expression" dxfId="4498" priority="6895">
      <formula>IF($O214="CONTINUA",1,0)</formula>
    </cfRule>
    <cfRule type="expression" dxfId="4497" priority="6896">
      <formula>IF($O214="REQUERIMIENTO",1,0)</formula>
    </cfRule>
    <cfRule type="expression" dxfId="4496" priority="6897">
      <formula>IF($O214="PERSISTE",1,0)</formula>
    </cfRule>
    <cfRule type="expression" dxfId="4495" priority="6898">
      <formula>IF($O214="PARCIALMENTE ATENDIDA",1,0)</formula>
    </cfRule>
    <cfRule type="expression" priority="6899">
      <formula>IF($O214="ATENDIDA",1,0)</formula>
    </cfRule>
    <cfRule type="expression" dxfId="4494" priority="6900">
      <formula>IF($O214="DETECTADA",1,0)</formula>
    </cfRule>
  </conditionalFormatting>
  <conditionalFormatting sqref="O214">
    <cfRule type="expression" dxfId="4493" priority="6889">
      <formula>IF($O214="CONTINÚA",1,0)</formula>
    </cfRule>
    <cfRule type="expression" dxfId="4492" priority="6890">
      <formula>IF($O214="REQUERIMIENTO",1,0)</formula>
    </cfRule>
    <cfRule type="expression" dxfId="4491" priority="6891">
      <formula>IF($O214="PERSISTE",1,0)</formula>
    </cfRule>
    <cfRule type="expression" dxfId="4490" priority="6892">
      <formula>IF($O214="PARCIALMENTE ATENDIDA",1,0)</formula>
    </cfRule>
    <cfRule type="expression" priority="6893">
      <formula>IF($O214="ATENDIDA",1,0)</formula>
    </cfRule>
    <cfRule type="expression" dxfId="4489" priority="6894">
      <formula>IF($O214="DETECTADA",1,0)</formula>
    </cfRule>
  </conditionalFormatting>
  <conditionalFormatting sqref="R214">
    <cfRule type="containsErrors" dxfId="4488" priority="6887">
      <formula>ISERROR(R214)</formula>
    </cfRule>
    <cfRule type="notContainsErrors" dxfId="4487" priority="6888">
      <formula>NOT(ISERROR(R214))</formula>
    </cfRule>
  </conditionalFormatting>
  <conditionalFormatting sqref="A213">
    <cfRule type="cellIs" dxfId="4486" priority="6855" operator="equal">
      <formula>900000000</formula>
    </cfRule>
  </conditionalFormatting>
  <conditionalFormatting sqref="A213 G213:I213 C213:E213 K213">
    <cfRule type="containsErrors" dxfId="4485" priority="6856">
      <formula>ISERROR(A213)</formula>
    </cfRule>
    <cfRule type="notContainsErrors" dxfId="4484" priority="6857">
      <formula>NOT(ISERROR(A213))</formula>
    </cfRule>
  </conditionalFormatting>
  <conditionalFormatting sqref="O213">
    <cfRule type="expression" dxfId="4483" priority="6849">
      <formula>IF($O213="CONTINUA",1,0)</formula>
    </cfRule>
    <cfRule type="expression" dxfId="4482" priority="6850">
      <formula>IF($O213="REQUERIMIENTO",1,0)</formula>
    </cfRule>
    <cfRule type="expression" dxfId="4481" priority="6851">
      <formula>IF($O213="PERSISTE",1,0)</formula>
    </cfRule>
    <cfRule type="expression" dxfId="4480" priority="6852">
      <formula>IF($O213="PARCIALMENTE ATENDIDA",1,0)</formula>
    </cfRule>
    <cfRule type="expression" priority="6853">
      <formula>IF($O213="ATENDIDA",1,0)</formula>
    </cfRule>
    <cfRule type="expression" dxfId="4479" priority="6854">
      <formula>IF($O213="DETECTADA",1,0)</formula>
    </cfRule>
  </conditionalFormatting>
  <conditionalFormatting sqref="O213">
    <cfRule type="expression" dxfId="4478" priority="6843">
      <formula>IF($O213="CONTINÚA",1,0)</formula>
    </cfRule>
    <cfRule type="expression" dxfId="4477" priority="6844">
      <formula>IF($O213="REQUERIMIENTO",1,0)</formula>
    </cfRule>
    <cfRule type="expression" dxfId="4476" priority="6845">
      <formula>IF($O213="PERSISTE",1,0)</formula>
    </cfRule>
    <cfRule type="expression" dxfId="4475" priority="6846">
      <formula>IF($O213="PARCIALMENTE ATENDIDA",1,0)</formula>
    </cfRule>
    <cfRule type="expression" priority="6847">
      <formula>IF($O213="ATENDIDA",1,0)</formula>
    </cfRule>
    <cfRule type="expression" dxfId="4474" priority="6848">
      <formula>IF($O213="DETECTADA",1,0)</formula>
    </cfRule>
  </conditionalFormatting>
  <conditionalFormatting sqref="O213">
    <cfRule type="expression" dxfId="4473" priority="6837">
      <formula>IF($O213="CONTINUA",1,0)</formula>
    </cfRule>
    <cfRule type="expression" dxfId="4472" priority="6838">
      <formula>IF($O213="REQUERIMIENTO",1,0)</formula>
    </cfRule>
    <cfRule type="expression" dxfId="4471" priority="6839">
      <formula>IF($O213="PERSISTE",1,0)</formula>
    </cfRule>
    <cfRule type="expression" dxfId="4470" priority="6840">
      <formula>IF($O213="PARCIALMENTE ATENDIDA",1,0)</formula>
    </cfRule>
    <cfRule type="expression" priority="6841">
      <formula>IF($O213="ATENDIDA",1,0)</formula>
    </cfRule>
    <cfRule type="expression" dxfId="4469" priority="6842">
      <formula>IF($O213="DETECTADA",1,0)</formula>
    </cfRule>
  </conditionalFormatting>
  <conditionalFormatting sqref="O213">
    <cfRule type="expression" dxfId="4468" priority="6831">
      <formula>IF($O213="CONTINÚA",1,0)</formula>
    </cfRule>
    <cfRule type="expression" dxfId="4467" priority="6832">
      <formula>IF($O213="REQUERIMIENTO",1,0)</formula>
    </cfRule>
    <cfRule type="expression" dxfId="4466" priority="6833">
      <formula>IF($O213="PERSISTE",1,0)</formula>
    </cfRule>
    <cfRule type="expression" dxfId="4465" priority="6834">
      <formula>IF($O213="PARCIALMENTE ATENDIDA",1,0)</formula>
    </cfRule>
    <cfRule type="expression" priority="6835">
      <formula>IF($O213="ATENDIDA",1,0)</formula>
    </cfRule>
    <cfRule type="expression" dxfId="4464" priority="6836">
      <formula>IF($O213="DETECTADA",1,0)</formula>
    </cfRule>
  </conditionalFormatting>
  <conditionalFormatting sqref="R213">
    <cfRule type="containsErrors" dxfId="4463" priority="6829">
      <formula>ISERROR(R213)</formula>
    </cfRule>
    <cfRule type="notContainsErrors" dxfId="4462" priority="6830">
      <formula>NOT(ISERROR(R213))</formula>
    </cfRule>
  </conditionalFormatting>
  <conditionalFormatting sqref="A212">
    <cfRule type="cellIs" dxfId="4461" priority="6797" operator="equal">
      <formula>900000000</formula>
    </cfRule>
  </conditionalFormatting>
  <conditionalFormatting sqref="A212 G212:I212 C212:E212 K212">
    <cfRule type="containsErrors" dxfId="4460" priority="6798">
      <formula>ISERROR(A212)</formula>
    </cfRule>
    <cfRule type="notContainsErrors" dxfId="4459" priority="6799">
      <formula>NOT(ISERROR(A212))</formula>
    </cfRule>
  </conditionalFormatting>
  <conditionalFormatting sqref="O212">
    <cfRule type="expression" dxfId="4458" priority="6791">
      <formula>IF($O212="CONTINUA",1,0)</formula>
    </cfRule>
    <cfRule type="expression" dxfId="4457" priority="6792">
      <formula>IF($O212="REQUERIMIENTO",1,0)</formula>
    </cfRule>
    <cfRule type="expression" dxfId="4456" priority="6793">
      <formula>IF($O212="PERSISTE",1,0)</formula>
    </cfRule>
    <cfRule type="expression" dxfId="4455" priority="6794">
      <formula>IF($O212="PARCIALMENTE ATENDIDA",1,0)</formula>
    </cfRule>
    <cfRule type="expression" priority="6795">
      <formula>IF($O212="ATENDIDA",1,0)</formula>
    </cfRule>
    <cfRule type="expression" dxfId="4454" priority="6796">
      <formula>IF($O212="DETECTADA",1,0)</formula>
    </cfRule>
  </conditionalFormatting>
  <conditionalFormatting sqref="O212">
    <cfRule type="expression" dxfId="4453" priority="6785">
      <formula>IF($O212="CONTINÚA",1,0)</formula>
    </cfRule>
    <cfRule type="expression" dxfId="4452" priority="6786">
      <formula>IF($O212="REQUERIMIENTO",1,0)</formula>
    </cfRule>
    <cfRule type="expression" dxfId="4451" priority="6787">
      <formula>IF($O212="PERSISTE",1,0)</formula>
    </cfRule>
    <cfRule type="expression" dxfId="4450" priority="6788">
      <formula>IF($O212="PARCIALMENTE ATENDIDA",1,0)</formula>
    </cfRule>
    <cfRule type="expression" priority="6789">
      <formula>IF($O212="ATENDIDA",1,0)</formula>
    </cfRule>
    <cfRule type="expression" dxfId="4449" priority="6790">
      <formula>IF($O212="DETECTADA",1,0)</formula>
    </cfRule>
  </conditionalFormatting>
  <conditionalFormatting sqref="O212">
    <cfRule type="expression" dxfId="4448" priority="6779">
      <formula>IF($O212="CONTINUA",1,0)</formula>
    </cfRule>
    <cfRule type="expression" dxfId="4447" priority="6780">
      <formula>IF($O212="REQUERIMIENTO",1,0)</formula>
    </cfRule>
    <cfRule type="expression" dxfId="4446" priority="6781">
      <formula>IF($O212="PERSISTE",1,0)</formula>
    </cfRule>
    <cfRule type="expression" dxfId="4445" priority="6782">
      <formula>IF($O212="PARCIALMENTE ATENDIDA",1,0)</formula>
    </cfRule>
    <cfRule type="expression" priority="6783">
      <formula>IF($O212="ATENDIDA",1,0)</formula>
    </cfRule>
    <cfRule type="expression" dxfId="4444" priority="6784">
      <formula>IF($O212="DETECTADA",1,0)</formula>
    </cfRule>
  </conditionalFormatting>
  <conditionalFormatting sqref="O212">
    <cfRule type="expression" dxfId="4443" priority="6773">
      <formula>IF($O212="CONTINÚA",1,0)</formula>
    </cfRule>
    <cfRule type="expression" dxfId="4442" priority="6774">
      <formula>IF($O212="REQUERIMIENTO",1,0)</formula>
    </cfRule>
    <cfRule type="expression" dxfId="4441" priority="6775">
      <formula>IF($O212="PERSISTE",1,0)</formula>
    </cfRule>
    <cfRule type="expression" dxfId="4440" priority="6776">
      <formula>IF($O212="PARCIALMENTE ATENDIDA",1,0)</formula>
    </cfRule>
    <cfRule type="expression" priority="6777">
      <formula>IF($O212="ATENDIDA",1,0)</formula>
    </cfRule>
    <cfRule type="expression" dxfId="4439" priority="6778">
      <formula>IF($O212="DETECTADA",1,0)</formula>
    </cfRule>
  </conditionalFormatting>
  <conditionalFormatting sqref="R212">
    <cfRule type="containsErrors" dxfId="4438" priority="6771">
      <formula>ISERROR(R212)</formula>
    </cfRule>
    <cfRule type="notContainsErrors" dxfId="4437" priority="6772">
      <formula>NOT(ISERROR(R212))</formula>
    </cfRule>
  </conditionalFormatting>
  <conditionalFormatting sqref="A211">
    <cfRule type="cellIs" dxfId="4436" priority="6768" operator="equal">
      <formula>900000000</formula>
    </cfRule>
  </conditionalFormatting>
  <conditionalFormatting sqref="A211 G211:I211 C211:E211 K211">
    <cfRule type="containsErrors" dxfId="4435" priority="6769">
      <formula>ISERROR(A211)</formula>
    </cfRule>
    <cfRule type="notContainsErrors" dxfId="4434" priority="6770">
      <formula>NOT(ISERROR(A211))</formula>
    </cfRule>
  </conditionalFormatting>
  <conditionalFormatting sqref="O211">
    <cfRule type="expression" dxfId="4433" priority="6762">
      <formula>IF($O211="CONTINUA",1,0)</formula>
    </cfRule>
    <cfRule type="expression" dxfId="4432" priority="6763">
      <formula>IF($O211="REQUERIMIENTO",1,0)</formula>
    </cfRule>
    <cfRule type="expression" dxfId="4431" priority="6764">
      <formula>IF($O211="PERSISTE",1,0)</formula>
    </cfRule>
    <cfRule type="expression" dxfId="4430" priority="6765">
      <formula>IF($O211="PARCIALMENTE ATENDIDA",1,0)</formula>
    </cfRule>
    <cfRule type="expression" priority="6766">
      <formula>IF($O211="ATENDIDA",1,0)</formula>
    </cfRule>
    <cfRule type="expression" dxfId="4429" priority="6767">
      <formula>IF($O211="DETECTADA",1,0)</formula>
    </cfRule>
  </conditionalFormatting>
  <conditionalFormatting sqref="O211">
    <cfRule type="expression" dxfId="4428" priority="6756">
      <formula>IF($O211="CONTINÚA",1,0)</formula>
    </cfRule>
    <cfRule type="expression" dxfId="4427" priority="6757">
      <formula>IF($O211="REQUERIMIENTO",1,0)</formula>
    </cfRule>
    <cfRule type="expression" dxfId="4426" priority="6758">
      <formula>IF($O211="PERSISTE",1,0)</formula>
    </cfRule>
    <cfRule type="expression" dxfId="4425" priority="6759">
      <formula>IF($O211="PARCIALMENTE ATENDIDA",1,0)</formula>
    </cfRule>
    <cfRule type="expression" priority="6760">
      <formula>IF($O211="ATENDIDA",1,0)</formula>
    </cfRule>
    <cfRule type="expression" dxfId="4424" priority="6761">
      <formula>IF($O211="DETECTADA",1,0)</formula>
    </cfRule>
  </conditionalFormatting>
  <conditionalFormatting sqref="O211">
    <cfRule type="expression" dxfId="4423" priority="6750">
      <formula>IF($O211="CONTINUA",1,0)</formula>
    </cfRule>
    <cfRule type="expression" dxfId="4422" priority="6751">
      <formula>IF($O211="REQUERIMIENTO",1,0)</formula>
    </cfRule>
    <cfRule type="expression" dxfId="4421" priority="6752">
      <formula>IF($O211="PERSISTE",1,0)</formula>
    </cfRule>
    <cfRule type="expression" dxfId="4420" priority="6753">
      <formula>IF($O211="PARCIALMENTE ATENDIDA",1,0)</formula>
    </cfRule>
    <cfRule type="expression" priority="6754">
      <formula>IF($O211="ATENDIDA",1,0)</formula>
    </cfRule>
    <cfRule type="expression" dxfId="4419" priority="6755">
      <formula>IF($O211="DETECTADA",1,0)</formula>
    </cfRule>
  </conditionalFormatting>
  <conditionalFormatting sqref="O211">
    <cfRule type="expression" dxfId="4418" priority="6744">
      <formula>IF($O211="CONTINÚA",1,0)</formula>
    </cfRule>
    <cfRule type="expression" dxfId="4417" priority="6745">
      <formula>IF($O211="REQUERIMIENTO",1,0)</formula>
    </cfRule>
    <cfRule type="expression" dxfId="4416" priority="6746">
      <formula>IF($O211="PERSISTE",1,0)</formula>
    </cfRule>
    <cfRule type="expression" dxfId="4415" priority="6747">
      <formula>IF($O211="PARCIALMENTE ATENDIDA",1,0)</formula>
    </cfRule>
    <cfRule type="expression" priority="6748">
      <formula>IF($O211="ATENDIDA",1,0)</formula>
    </cfRule>
    <cfRule type="expression" dxfId="4414" priority="6749">
      <formula>IF($O211="DETECTADA",1,0)</formula>
    </cfRule>
  </conditionalFormatting>
  <conditionalFormatting sqref="R211">
    <cfRule type="containsErrors" dxfId="4413" priority="6742">
      <formula>ISERROR(R211)</formula>
    </cfRule>
    <cfRule type="notContainsErrors" dxfId="4412" priority="6743">
      <formula>NOT(ISERROR(R211))</formula>
    </cfRule>
  </conditionalFormatting>
  <conditionalFormatting sqref="A210">
    <cfRule type="cellIs" dxfId="4411" priority="6739" operator="equal">
      <formula>900000000</formula>
    </cfRule>
  </conditionalFormatting>
  <conditionalFormatting sqref="A210 G210:I210 C210:E210 K210">
    <cfRule type="containsErrors" dxfId="4410" priority="6740">
      <formula>ISERROR(A210)</formula>
    </cfRule>
    <cfRule type="notContainsErrors" dxfId="4409" priority="6741">
      <formula>NOT(ISERROR(A210))</formula>
    </cfRule>
  </conditionalFormatting>
  <conditionalFormatting sqref="O210">
    <cfRule type="expression" dxfId="4408" priority="6733">
      <formula>IF($O210="CONTINUA",1,0)</formula>
    </cfRule>
    <cfRule type="expression" dxfId="4407" priority="6734">
      <formula>IF($O210="REQUERIMIENTO",1,0)</formula>
    </cfRule>
    <cfRule type="expression" dxfId="4406" priority="6735">
      <formula>IF($O210="PERSISTE",1,0)</formula>
    </cfRule>
    <cfRule type="expression" dxfId="4405" priority="6736">
      <formula>IF($O210="PARCIALMENTE ATENDIDA",1,0)</formula>
    </cfRule>
    <cfRule type="expression" priority="6737">
      <formula>IF($O210="ATENDIDA",1,0)</formula>
    </cfRule>
    <cfRule type="expression" dxfId="4404" priority="6738">
      <formula>IF($O210="DETECTADA",1,0)</formula>
    </cfRule>
  </conditionalFormatting>
  <conditionalFormatting sqref="O210">
    <cfRule type="expression" dxfId="4403" priority="6727">
      <formula>IF($O210="CONTINÚA",1,0)</formula>
    </cfRule>
    <cfRule type="expression" dxfId="4402" priority="6728">
      <formula>IF($O210="REQUERIMIENTO",1,0)</formula>
    </cfRule>
    <cfRule type="expression" dxfId="4401" priority="6729">
      <formula>IF($O210="PERSISTE",1,0)</formula>
    </cfRule>
    <cfRule type="expression" dxfId="4400" priority="6730">
      <formula>IF($O210="PARCIALMENTE ATENDIDA",1,0)</formula>
    </cfRule>
    <cfRule type="expression" priority="6731">
      <formula>IF($O210="ATENDIDA",1,0)</formula>
    </cfRule>
    <cfRule type="expression" dxfId="4399" priority="6732">
      <formula>IF($O210="DETECTADA",1,0)</formula>
    </cfRule>
  </conditionalFormatting>
  <conditionalFormatting sqref="O210">
    <cfRule type="expression" dxfId="4398" priority="6721">
      <formula>IF($O210="CONTINUA",1,0)</formula>
    </cfRule>
    <cfRule type="expression" dxfId="4397" priority="6722">
      <formula>IF($O210="REQUERIMIENTO",1,0)</formula>
    </cfRule>
    <cfRule type="expression" dxfId="4396" priority="6723">
      <formula>IF($O210="PERSISTE",1,0)</formula>
    </cfRule>
    <cfRule type="expression" dxfId="4395" priority="6724">
      <formula>IF($O210="PARCIALMENTE ATENDIDA",1,0)</formula>
    </cfRule>
    <cfRule type="expression" priority="6725">
      <formula>IF($O210="ATENDIDA",1,0)</formula>
    </cfRule>
    <cfRule type="expression" dxfId="4394" priority="6726">
      <formula>IF($O210="DETECTADA",1,0)</formula>
    </cfRule>
  </conditionalFormatting>
  <conditionalFormatting sqref="O210">
    <cfRule type="expression" dxfId="4393" priority="6715">
      <formula>IF($O210="CONTINÚA",1,0)</formula>
    </cfRule>
    <cfRule type="expression" dxfId="4392" priority="6716">
      <formula>IF($O210="REQUERIMIENTO",1,0)</formula>
    </cfRule>
    <cfRule type="expression" dxfId="4391" priority="6717">
      <formula>IF($O210="PERSISTE",1,0)</formula>
    </cfRule>
    <cfRule type="expression" dxfId="4390" priority="6718">
      <formula>IF($O210="PARCIALMENTE ATENDIDA",1,0)</formula>
    </cfRule>
    <cfRule type="expression" priority="6719">
      <formula>IF($O210="ATENDIDA",1,0)</formula>
    </cfRule>
    <cfRule type="expression" dxfId="4389" priority="6720">
      <formula>IF($O210="DETECTADA",1,0)</formula>
    </cfRule>
  </conditionalFormatting>
  <conditionalFormatting sqref="R210">
    <cfRule type="containsErrors" dxfId="4388" priority="6713">
      <formula>ISERROR(R210)</formula>
    </cfRule>
    <cfRule type="notContainsErrors" dxfId="4387" priority="6714">
      <formula>NOT(ISERROR(R210))</formula>
    </cfRule>
  </conditionalFormatting>
  <conditionalFormatting sqref="A209">
    <cfRule type="cellIs" dxfId="4386" priority="6710" operator="equal">
      <formula>900000000</formula>
    </cfRule>
  </conditionalFormatting>
  <conditionalFormatting sqref="A209 G209:I209 C209:E209 K209">
    <cfRule type="containsErrors" dxfId="4385" priority="6711">
      <formula>ISERROR(A209)</formula>
    </cfRule>
    <cfRule type="notContainsErrors" dxfId="4384" priority="6712">
      <formula>NOT(ISERROR(A209))</formula>
    </cfRule>
  </conditionalFormatting>
  <conditionalFormatting sqref="O209">
    <cfRule type="expression" dxfId="4383" priority="6704">
      <formula>IF($O209="CONTINUA",1,0)</formula>
    </cfRule>
    <cfRule type="expression" dxfId="4382" priority="6705">
      <formula>IF($O209="REQUERIMIENTO",1,0)</formula>
    </cfRule>
    <cfRule type="expression" dxfId="4381" priority="6706">
      <formula>IF($O209="PERSISTE",1,0)</formula>
    </cfRule>
    <cfRule type="expression" dxfId="4380" priority="6707">
      <formula>IF($O209="PARCIALMENTE ATENDIDA",1,0)</formula>
    </cfRule>
    <cfRule type="expression" priority="6708">
      <formula>IF($O209="ATENDIDA",1,0)</formula>
    </cfRule>
    <cfRule type="expression" dxfId="4379" priority="6709">
      <formula>IF($O209="DETECTADA",1,0)</formula>
    </cfRule>
  </conditionalFormatting>
  <conditionalFormatting sqref="O209">
    <cfRule type="expression" dxfId="4378" priority="6698">
      <formula>IF($O209="CONTINÚA",1,0)</formula>
    </cfRule>
    <cfRule type="expression" dxfId="4377" priority="6699">
      <formula>IF($O209="REQUERIMIENTO",1,0)</formula>
    </cfRule>
    <cfRule type="expression" dxfId="4376" priority="6700">
      <formula>IF($O209="PERSISTE",1,0)</formula>
    </cfRule>
    <cfRule type="expression" dxfId="4375" priority="6701">
      <formula>IF($O209="PARCIALMENTE ATENDIDA",1,0)</formula>
    </cfRule>
    <cfRule type="expression" priority="6702">
      <formula>IF($O209="ATENDIDA",1,0)</formula>
    </cfRule>
    <cfRule type="expression" dxfId="4374" priority="6703">
      <formula>IF($O209="DETECTADA",1,0)</formula>
    </cfRule>
  </conditionalFormatting>
  <conditionalFormatting sqref="O209">
    <cfRule type="expression" dxfId="4373" priority="6692">
      <formula>IF($O209="CONTINUA",1,0)</formula>
    </cfRule>
    <cfRule type="expression" dxfId="4372" priority="6693">
      <formula>IF($O209="REQUERIMIENTO",1,0)</formula>
    </cfRule>
    <cfRule type="expression" dxfId="4371" priority="6694">
      <formula>IF($O209="PERSISTE",1,0)</formula>
    </cfRule>
    <cfRule type="expression" dxfId="4370" priority="6695">
      <formula>IF($O209="PARCIALMENTE ATENDIDA",1,0)</formula>
    </cfRule>
    <cfRule type="expression" priority="6696">
      <formula>IF($O209="ATENDIDA",1,0)</formula>
    </cfRule>
    <cfRule type="expression" dxfId="4369" priority="6697">
      <formula>IF($O209="DETECTADA",1,0)</formula>
    </cfRule>
  </conditionalFormatting>
  <conditionalFormatting sqref="O209">
    <cfRule type="expression" dxfId="4368" priority="6686">
      <formula>IF($O209="CONTINÚA",1,0)</formula>
    </cfRule>
    <cfRule type="expression" dxfId="4367" priority="6687">
      <formula>IF($O209="REQUERIMIENTO",1,0)</formula>
    </cfRule>
    <cfRule type="expression" dxfId="4366" priority="6688">
      <formula>IF($O209="PERSISTE",1,0)</formula>
    </cfRule>
    <cfRule type="expression" dxfId="4365" priority="6689">
      <formula>IF($O209="PARCIALMENTE ATENDIDA",1,0)</formula>
    </cfRule>
    <cfRule type="expression" priority="6690">
      <formula>IF($O209="ATENDIDA",1,0)</formula>
    </cfRule>
    <cfRule type="expression" dxfId="4364" priority="6691">
      <formula>IF($O209="DETECTADA",1,0)</formula>
    </cfRule>
  </conditionalFormatting>
  <conditionalFormatting sqref="R209">
    <cfRule type="containsErrors" dxfId="4363" priority="6684">
      <formula>ISERROR(R209)</formula>
    </cfRule>
    <cfRule type="notContainsErrors" dxfId="4362" priority="6685">
      <formula>NOT(ISERROR(R209))</formula>
    </cfRule>
  </conditionalFormatting>
  <conditionalFormatting sqref="A208">
    <cfRule type="cellIs" dxfId="4361" priority="6681" operator="equal">
      <formula>900000000</formula>
    </cfRule>
  </conditionalFormatting>
  <conditionalFormatting sqref="A208 G208:I208 C208:E208 K208">
    <cfRule type="containsErrors" dxfId="4360" priority="6682">
      <formula>ISERROR(A208)</formula>
    </cfRule>
    <cfRule type="notContainsErrors" dxfId="4359" priority="6683">
      <formula>NOT(ISERROR(A208))</formula>
    </cfRule>
  </conditionalFormatting>
  <conditionalFormatting sqref="O208">
    <cfRule type="expression" dxfId="4358" priority="6675">
      <formula>IF($O208="CONTINUA",1,0)</formula>
    </cfRule>
    <cfRule type="expression" dxfId="4357" priority="6676">
      <formula>IF($O208="REQUERIMIENTO",1,0)</formula>
    </cfRule>
    <cfRule type="expression" dxfId="4356" priority="6677">
      <formula>IF($O208="PERSISTE",1,0)</formula>
    </cfRule>
    <cfRule type="expression" dxfId="4355" priority="6678">
      <formula>IF($O208="PARCIALMENTE ATENDIDA",1,0)</formula>
    </cfRule>
    <cfRule type="expression" priority="6679">
      <formula>IF($O208="ATENDIDA",1,0)</formula>
    </cfRule>
    <cfRule type="expression" dxfId="4354" priority="6680">
      <formula>IF($O208="DETECTADA",1,0)</formula>
    </cfRule>
  </conditionalFormatting>
  <conditionalFormatting sqref="O208">
    <cfRule type="expression" dxfId="4353" priority="6669">
      <formula>IF($O208="CONTINÚA",1,0)</formula>
    </cfRule>
    <cfRule type="expression" dxfId="4352" priority="6670">
      <formula>IF($O208="REQUERIMIENTO",1,0)</formula>
    </cfRule>
    <cfRule type="expression" dxfId="4351" priority="6671">
      <formula>IF($O208="PERSISTE",1,0)</formula>
    </cfRule>
    <cfRule type="expression" dxfId="4350" priority="6672">
      <formula>IF($O208="PARCIALMENTE ATENDIDA",1,0)</formula>
    </cfRule>
    <cfRule type="expression" priority="6673">
      <formula>IF($O208="ATENDIDA",1,0)</formula>
    </cfRule>
    <cfRule type="expression" dxfId="4349" priority="6674">
      <formula>IF($O208="DETECTADA",1,0)</formula>
    </cfRule>
  </conditionalFormatting>
  <conditionalFormatting sqref="O208">
    <cfRule type="expression" dxfId="4348" priority="6663">
      <formula>IF($O208="CONTINUA",1,0)</formula>
    </cfRule>
    <cfRule type="expression" dxfId="4347" priority="6664">
      <formula>IF($O208="REQUERIMIENTO",1,0)</formula>
    </cfRule>
    <cfRule type="expression" dxfId="4346" priority="6665">
      <formula>IF($O208="PERSISTE",1,0)</formula>
    </cfRule>
    <cfRule type="expression" dxfId="4345" priority="6666">
      <formula>IF($O208="PARCIALMENTE ATENDIDA",1,0)</formula>
    </cfRule>
    <cfRule type="expression" priority="6667">
      <formula>IF($O208="ATENDIDA",1,0)</formula>
    </cfRule>
    <cfRule type="expression" dxfId="4344" priority="6668">
      <formula>IF($O208="DETECTADA",1,0)</formula>
    </cfRule>
  </conditionalFormatting>
  <conditionalFormatting sqref="O208">
    <cfRule type="expression" dxfId="4343" priority="6657">
      <formula>IF($O208="CONTINÚA",1,0)</formula>
    </cfRule>
    <cfRule type="expression" dxfId="4342" priority="6658">
      <formula>IF($O208="REQUERIMIENTO",1,0)</formula>
    </cfRule>
    <cfRule type="expression" dxfId="4341" priority="6659">
      <formula>IF($O208="PERSISTE",1,0)</formula>
    </cfRule>
    <cfRule type="expression" dxfId="4340" priority="6660">
      <formula>IF($O208="PARCIALMENTE ATENDIDA",1,0)</formula>
    </cfRule>
    <cfRule type="expression" priority="6661">
      <formula>IF($O208="ATENDIDA",1,0)</formula>
    </cfRule>
    <cfRule type="expression" dxfId="4339" priority="6662">
      <formula>IF($O208="DETECTADA",1,0)</formula>
    </cfRule>
  </conditionalFormatting>
  <conditionalFormatting sqref="R208">
    <cfRule type="containsErrors" dxfId="4338" priority="6655">
      <formula>ISERROR(R208)</formula>
    </cfRule>
    <cfRule type="notContainsErrors" dxfId="4337" priority="6656">
      <formula>NOT(ISERROR(R208))</formula>
    </cfRule>
  </conditionalFormatting>
  <conditionalFormatting sqref="A207">
    <cfRule type="cellIs" dxfId="4336" priority="6623" operator="equal">
      <formula>900000000</formula>
    </cfRule>
  </conditionalFormatting>
  <conditionalFormatting sqref="A207 G207:I207 C207:E207 K207">
    <cfRule type="containsErrors" dxfId="4335" priority="6624">
      <formula>ISERROR(A207)</formula>
    </cfRule>
    <cfRule type="notContainsErrors" dxfId="4334" priority="6625">
      <formula>NOT(ISERROR(A207))</formula>
    </cfRule>
  </conditionalFormatting>
  <conditionalFormatting sqref="O207">
    <cfRule type="expression" dxfId="4333" priority="6617">
      <formula>IF($O207="CONTINUA",1,0)</formula>
    </cfRule>
    <cfRule type="expression" dxfId="4332" priority="6618">
      <formula>IF($O207="REQUERIMIENTO",1,0)</formula>
    </cfRule>
    <cfRule type="expression" dxfId="4331" priority="6619">
      <formula>IF($O207="PERSISTE",1,0)</formula>
    </cfRule>
    <cfRule type="expression" dxfId="4330" priority="6620">
      <formula>IF($O207="PARCIALMENTE ATENDIDA",1,0)</formula>
    </cfRule>
    <cfRule type="expression" priority="6621">
      <formula>IF($O207="ATENDIDA",1,0)</formula>
    </cfRule>
    <cfRule type="expression" dxfId="4329" priority="6622">
      <formula>IF($O207="DETECTADA",1,0)</formula>
    </cfRule>
  </conditionalFormatting>
  <conditionalFormatting sqref="O207">
    <cfRule type="expression" dxfId="4328" priority="6611">
      <formula>IF($O207="CONTINÚA",1,0)</formula>
    </cfRule>
    <cfRule type="expression" dxfId="4327" priority="6612">
      <formula>IF($O207="REQUERIMIENTO",1,0)</formula>
    </cfRule>
    <cfRule type="expression" dxfId="4326" priority="6613">
      <formula>IF($O207="PERSISTE",1,0)</formula>
    </cfRule>
    <cfRule type="expression" dxfId="4325" priority="6614">
      <formula>IF($O207="PARCIALMENTE ATENDIDA",1,0)</formula>
    </cfRule>
    <cfRule type="expression" priority="6615">
      <formula>IF($O207="ATENDIDA",1,0)</formula>
    </cfRule>
    <cfRule type="expression" dxfId="4324" priority="6616">
      <formula>IF($O207="DETECTADA",1,0)</formula>
    </cfRule>
  </conditionalFormatting>
  <conditionalFormatting sqref="O207">
    <cfRule type="expression" dxfId="4323" priority="6605">
      <formula>IF($O207="CONTINUA",1,0)</formula>
    </cfRule>
    <cfRule type="expression" dxfId="4322" priority="6606">
      <formula>IF($O207="REQUERIMIENTO",1,0)</formula>
    </cfRule>
    <cfRule type="expression" dxfId="4321" priority="6607">
      <formula>IF($O207="PERSISTE",1,0)</formula>
    </cfRule>
    <cfRule type="expression" dxfId="4320" priority="6608">
      <formula>IF($O207="PARCIALMENTE ATENDIDA",1,0)</formula>
    </cfRule>
    <cfRule type="expression" priority="6609">
      <formula>IF($O207="ATENDIDA",1,0)</formula>
    </cfRule>
    <cfRule type="expression" dxfId="4319" priority="6610">
      <formula>IF($O207="DETECTADA",1,0)</formula>
    </cfRule>
  </conditionalFormatting>
  <conditionalFormatting sqref="O207">
    <cfRule type="expression" dxfId="4318" priority="6599">
      <formula>IF($O207="CONTINÚA",1,0)</formula>
    </cfRule>
    <cfRule type="expression" dxfId="4317" priority="6600">
      <formula>IF($O207="REQUERIMIENTO",1,0)</formula>
    </cfRule>
    <cfRule type="expression" dxfId="4316" priority="6601">
      <formula>IF($O207="PERSISTE",1,0)</formula>
    </cfRule>
    <cfRule type="expression" dxfId="4315" priority="6602">
      <formula>IF($O207="PARCIALMENTE ATENDIDA",1,0)</formula>
    </cfRule>
    <cfRule type="expression" priority="6603">
      <formula>IF($O207="ATENDIDA",1,0)</formula>
    </cfRule>
    <cfRule type="expression" dxfId="4314" priority="6604">
      <formula>IF($O207="DETECTADA",1,0)</formula>
    </cfRule>
  </conditionalFormatting>
  <conditionalFormatting sqref="R207">
    <cfRule type="containsErrors" dxfId="4313" priority="6597">
      <formula>ISERROR(R207)</formula>
    </cfRule>
    <cfRule type="notContainsErrors" dxfId="4312" priority="6598">
      <formula>NOT(ISERROR(R207))</formula>
    </cfRule>
  </conditionalFormatting>
  <conditionalFormatting sqref="A206">
    <cfRule type="cellIs" dxfId="4311" priority="6536" operator="equal">
      <formula>900000000</formula>
    </cfRule>
  </conditionalFormatting>
  <conditionalFormatting sqref="A206 G206:I206 C206:E206 K206">
    <cfRule type="containsErrors" dxfId="4310" priority="6537">
      <formula>ISERROR(A206)</formula>
    </cfRule>
    <cfRule type="notContainsErrors" dxfId="4309" priority="6538">
      <formula>NOT(ISERROR(A206))</formula>
    </cfRule>
  </conditionalFormatting>
  <conditionalFormatting sqref="O206">
    <cfRule type="expression" dxfId="4308" priority="6530">
      <formula>IF($O206="CONTINUA",1,0)</formula>
    </cfRule>
    <cfRule type="expression" dxfId="4307" priority="6531">
      <formula>IF($O206="REQUERIMIENTO",1,0)</formula>
    </cfRule>
    <cfRule type="expression" dxfId="4306" priority="6532">
      <formula>IF($O206="PERSISTE",1,0)</formula>
    </cfRule>
    <cfRule type="expression" dxfId="4305" priority="6533">
      <formula>IF($O206="PARCIALMENTE ATENDIDA",1,0)</formula>
    </cfRule>
    <cfRule type="expression" priority="6534">
      <formula>IF($O206="ATENDIDA",1,0)</formula>
    </cfRule>
    <cfRule type="expression" dxfId="4304" priority="6535">
      <formula>IF($O206="DETECTADA",1,0)</formula>
    </cfRule>
  </conditionalFormatting>
  <conditionalFormatting sqref="O206">
    <cfRule type="expression" dxfId="4303" priority="6524">
      <formula>IF($O206="CONTINÚA",1,0)</formula>
    </cfRule>
    <cfRule type="expression" dxfId="4302" priority="6525">
      <formula>IF($O206="REQUERIMIENTO",1,0)</formula>
    </cfRule>
    <cfRule type="expression" dxfId="4301" priority="6526">
      <formula>IF($O206="PERSISTE",1,0)</formula>
    </cfRule>
    <cfRule type="expression" dxfId="4300" priority="6527">
      <formula>IF($O206="PARCIALMENTE ATENDIDA",1,0)</formula>
    </cfRule>
    <cfRule type="expression" priority="6528">
      <formula>IF($O206="ATENDIDA",1,0)</formula>
    </cfRule>
    <cfRule type="expression" dxfId="4299" priority="6529">
      <formula>IF($O206="DETECTADA",1,0)</formula>
    </cfRule>
  </conditionalFormatting>
  <conditionalFormatting sqref="O206">
    <cfRule type="expression" dxfId="4298" priority="6518">
      <formula>IF($O206="CONTINUA",1,0)</formula>
    </cfRule>
    <cfRule type="expression" dxfId="4297" priority="6519">
      <formula>IF($O206="REQUERIMIENTO",1,0)</formula>
    </cfRule>
    <cfRule type="expression" dxfId="4296" priority="6520">
      <formula>IF($O206="PERSISTE",1,0)</formula>
    </cfRule>
    <cfRule type="expression" dxfId="4295" priority="6521">
      <formula>IF($O206="PARCIALMENTE ATENDIDA",1,0)</formula>
    </cfRule>
    <cfRule type="expression" priority="6522">
      <formula>IF($O206="ATENDIDA",1,0)</formula>
    </cfRule>
    <cfRule type="expression" dxfId="4294" priority="6523">
      <formula>IF($O206="DETECTADA",1,0)</formula>
    </cfRule>
  </conditionalFormatting>
  <conditionalFormatting sqref="O206">
    <cfRule type="expression" dxfId="4293" priority="6512">
      <formula>IF($O206="CONTINÚA",1,0)</formula>
    </cfRule>
    <cfRule type="expression" dxfId="4292" priority="6513">
      <formula>IF($O206="REQUERIMIENTO",1,0)</formula>
    </cfRule>
    <cfRule type="expression" dxfId="4291" priority="6514">
      <formula>IF($O206="PERSISTE",1,0)</formula>
    </cfRule>
    <cfRule type="expression" dxfId="4290" priority="6515">
      <formula>IF($O206="PARCIALMENTE ATENDIDA",1,0)</formula>
    </cfRule>
    <cfRule type="expression" priority="6516">
      <formula>IF($O206="ATENDIDA",1,0)</formula>
    </cfRule>
    <cfRule type="expression" dxfId="4289" priority="6517">
      <formula>IF($O206="DETECTADA",1,0)</formula>
    </cfRule>
  </conditionalFormatting>
  <conditionalFormatting sqref="R206">
    <cfRule type="containsErrors" dxfId="4288" priority="6510">
      <formula>ISERROR(R206)</formula>
    </cfRule>
    <cfRule type="notContainsErrors" dxfId="4287" priority="6511">
      <formula>NOT(ISERROR(R206))</formula>
    </cfRule>
  </conditionalFormatting>
  <conditionalFormatting sqref="A205">
    <cfRule type="cellIs" dxfId="4286" priority="6507" operator="equal">
      <formula>900000000</formula>
    </cfRule>
  </conditionalFormatting>
  <conditionalFormatting sqref="A205 G205:I205 C205:E205 K205">
    <cfRule type="containsErrors" dxfId="4285" priority="6508">
      <formula>ISERROR(A205)</formula>
    </cfRule>
    <cfRule type="notContainsErrors" dxfId="4284" priority="6509">
      <formula>NOT(ISERROR(A205))</formula>
    </cfRule>
  </conditionalFormatting>
  <conditionalFormatting sqref="O205">
    <cfRule type="expression" dxfId="4283" priority="6501">
      <formula>IF($O205="CONTINUA",1,0)</formula>
    </cfRule>
    <cfRule type="expression" dxfId="4282" priority="6502">
      <formula>IF($O205="REQUERIMIENTO",1,0)</formula>
    </cfRule>
    <cfRule type="expression" dxfId="4281" priority="6503">
      <formula>IF($O205="PERSISTE",1,0)</formula>
    </cfRule>
    <cfRule type="expression" dxfId="4280" priority="6504">
      <formula>IF($O205="PARCIALMENTE ATENDIDA",1,0)</formula>
    </cfRule>
    <cfRule type="expression" priority="6505">
      <formula>IF($O205="ATENDIDA",1,0)</formula>
    </cfRule>
    <cfRule type="expression" dxfId="4279" priority="6506">
      <formula>IF($O205="DETECTADA",1,0)</formula>
    </cfRule>
  </conditionalFormatting>
  <conditionalFormatting sqref="O205">
    <cfRule type="expression" dxfId="4278" priority="6495">
      <formula>IF($O205="CONTINÚA",1,0)</formula>
    </cfRule>
    <cfRule type="expression" dxfId="4277" priority="6496">
      <formula>IF($O205="REQUERIMIENTO",1,0)</formula>
    </cfRule>
    <cfRule type="expression" dxfId="4276" priority="6497">
      <formula>IF($O205="PERSISTE",1,0)</formula>
    </cfRule>
    <cfRule type="expression" dxfId="4275" priority="6498">
      <formula>IF($O205="PARCIALMENTE ATENDIDA",1,0)</formula>
    </cfRule>
    <cfRule type="expression" priority="6499">
      <formula>IF($O205="ATENDIDA",1,0)</formula>
    </cfRule>
    <cfRule type="expression" dxfId="4274" priority="6500">
      <formula>IF($O205="DETECTADA",1,0)</formula>
    </cfRule>
  </conditionalFormatting>
  <conditionalFormatting sqref="O205">
    <cfRule type="expression" dxfId="4273" priority="6489">
      <formula>IF($O205="CONTINUA",1,0)</formula>
    </cfRule>
    <cfRule type="expression" dxfId="4272" priority="6490">
      <formula>IF($O205="REQUERIMIENTO",1,0)</formula>
    </cfRule>
    <cfRule type="expression" dxfId="4271" priority="6491">
      <formula>IF($O205="PERSISTE",1,0)</formula>
    </cfRule>
    <cfRule type="expression" dxfId="4270" priority="6492">
      <formula>IF($O205="PARCIALMENTE ATENDIDA",1,0)</formula>
    </cfRule>
    <cfRule type="expression" priority="6493">
      <formula>IF($O205="ATENDIDA",1,0)</formula>
    </cfRule>
    <cfRule type="expression" dxfId="4269" priority="6494">
      <formula>IF($O205="DETECTADA",1,0)</formula>
    </cfRule>
  </conditionalFormatting>
  <conditionalFormatting sqref="O205">
    <cfRule type="expression" dxfId="4268" priority="6483">
      <formula>IF($O205="CONTINÚA",1,0)</formula>
    </cfRule>
    <cfRule type="expression" dxfId="4267" priority="6484">
      <formula>IF($O205="REQUERIMIENTO",1,0)</formula>
    </cfRule>
    <cfRule type="expression" dxfId="4266" priority="6485">
      <formula>IF($O205="PERSISTE",1,0)</formula>
    </cfRule>
    <cfRule type="expression" dxfId="4265" priority="6486">
      <formula>IF($O205="PARCIALMENTE ATENDIDA",1,0)</formula>
    </cfRule>
    <cfRule type="expression" priority="6487">
      <formula>IF($O205="ATENDIDA",1,0)</formula>
    </cfRule>
    <cfRule type="expression" dxfId="4264" priority="6488">
      <formula>IF($O205="DETECTADA",1,0)</formula>
    </cfRule>
  </conditionalFormatting>
  <conditionalFormatting sqref="R205">
    <cfRule type="containsErrors" dxfId="4263" priority="6481">
      <formula>ISERROR(R205)</formula>
    </cfRule>
    <cfRule type="notContainsErrors" dxfId="4262" priority="6482">
      <formula>NOT(ISERROR(R205))</formula>
    </cfRule>
  </conditionalFormatting>
  <conditionalFormatting sqref="A204">
    <cfRule type="cellIs" dxfId="4261" priority="6449" operator="equal">
      <formula>900000000</formula>
    </cfRule>
  </conditionalFormatting>
  <conditionalFormatting sqref="A204 G204:I204 C204:E204 K204">
    <cfRule type="containsErrors" dxfId="4260" priority="6450">
      <formula>ISERROR(A204)</formula>
    </cfRule>
    <cfRule type="notContainsErrors" dxfId="4259" priority="6451">
      <formula>NOT(ISERROR(A204))</formula>
    </cfRule>
  </conditionalFormatting>
  <conditionalFormatting sqref="O204">
    <cfRule type="expression" dxfId="4258" priority="6443">
      <formula>IF($O204="CONTINUA",1,0)</formula>
    </cfRule>
    <cfRule type="expression" dxfId="4257" priority="6444">
      <formula>IF($O204="REQUERIMIENTO",1,0)</formula>
    </cfRule>
    <cfRule type="expression" dxfId="4256" priority="6445">
      <formula>IF($O204="PERSISTE",1,0)</formula>
    </cfRule>
    <cfRule type="expression" dxfId="4255" priority="6446">
      <formula>IF($O204="PARCIALMENTE ATENDIDA",1,0)</formula>
    </cfRule>
    <cfRule type="expression" priority="6447">
      <formula>IF($O204="ATENDIDA",1,0)</formula>
    </cfRule>
    <cfRule type="expression" dxfId="4254" priority="6448">
      <formula>IF($O204="DETECTADA",1,0)</formula>
    </cfRule>
  </conditionalFormatting>
  <conditionalFormatting sqref="O204">
    <cfRule type="expression" dxfId="4253" priority="6437">
      <formula>IF($O204="CONTINÚA",1,0)</formula>
    </cfRule>
    <cfRule type="expression" dxfId="4252" priority="6438">
      <formula>IF($O204="REQUERIMIENTO",1,0)</formula>
    </cfRule>
    <cfRule type="expression" dxfId="4251" priority="6439">
      <formula>IF($O204="PERSISTE",1,0)</formula>
    </cfRule>
    <cfRule type="expression" dxfId="4250" priority="6440">
      <formula>IF($O204="PARCIALMENTE ATENDIDA",1,0)</formula>
    </cfRule>
    <cfRule type="expression" priority="6441">
      <formula>IF($O204="ATENDIDA",1,0)</formula>
    </cfRule>
    <cfRule type="expression" dxfId="4249" priority="6442">
      <formula>IF($O204="DETECTADA",1,0)</formula>
    </cfRule>
  </conditionalFormatting>
  <conditionalFormatting sqref="O204">
    <cfRule type="expression" dxfId="4248" priority="6431">
      <formula>IF($O204="CONTINUA",1,0)</formula>
    </cfRule>
    <cfRule type="expression" dxfId="4247" priority="6432">
      <formula>IF($O204="REQUERIMIENTO",1,0)</formula>
    </cfRule>
    <cfRule type="expression" dxfId="4246" priority="6433">
      <formula>IF($O204="PERSISTE",1,0)</formula>
    </cfRule>
    <cfRule type="expression" dxfId="4245" priority="6434">
      <formula>IF($O204="PARCIALMENTE ATENDIDA",1,0)</formula>
    </cfRule>
    <cfRule type="expression" priority="6435">
      <formula>IF($O204="ATENDIDA",1,0)</formula>
    </cfRule>
    <cfRule type="expression" dxfId="4244" priority="6436">
      <formula>IF($O204="DETECTADA",1,0)</formula>
    </cfRule>
  </conditionalFormatting>
  <conditionalFormatting sqref="O204">
    <cfRule type="expression" dxfId="4243" priority="6425">
      <formula>IF($O204="CONTINÚA",1,0)</formula>
    </cfRule>
    <cfRule type="expression" dxfId="4242" priority="6426">
      <formula>IF($O204="REQUERIMIENTO",1,0)</formula>
    </cfRule>
    <cfRule type="expression" dxfId="4241" priority="6427">
      <formula>IF($O204="PERSISTE",1,0)</formula>
    </cfRule>
    <cfRule type="expression" dxfId="4240" priority="6428">
      <formula>IF($O204="PARCIALMENTE ATENDIDA",1,0)</formula>
    </cfRule>
    <cfRule type="expression" priority="6429">
      <formula>IF($O204="ATENDIDA",1,0)</formula>
    </cfRule>
    <cfRule type="expression" dxfId="4239" priority="6430">
      <formula>IF($O204="DETECTADA",1,0)</formula>
    </cfRule>
  </conditionalFormatting>
  <conditionalFormatting sqref="R204">
    <cfRule type="containsErrors" dxfId="4238" priority="6423">
      <formula>ISERROR(R204)</formula>
    </cfRule>
    <cfRule type="notContainsErrors" dxfId="4237" priority="6424">
      <formula>NOT(ISERROR(R204))</formula>
    </cfRule>
  </conditionalFormatting>
  <conditionalFormatting sqref="A203">
    <cfRule type="cellIs" dxfId="4236" priority="6391" operator="equal">
      <formula>900000000</formula>
    </cfRule>
  </conditionalFormatting>
  <conditionalFormatting sqref="A203 G203:I203 C203:E203 K203">
    <cfRule type="containsErrors" dxfId="4235" priority="6392">
      <formula>ISERROR(A203)</formula>
    </cfRule>
    <cfRule type="notContainsErrors" dxfId="4234" priority="6393">
      <formula>NOT(ISERROR(A203))</formula>
    </cfRule>
  </conditionalFormatting>
  <conditionalFormatting sqref="O203">
    <cfRule type="expression" dxfId="4233" priority="6385">
      <formula>IF($O203="CONTINUA",1,0)</formula>
    </cfRule>
    <cfRule type="expression" dxfId="4232" priority="6386">
      <formula>IF($O203="REQUERIMIENTO",1,0)</formula>
    </cfRule>
    <cfRule type="expression" dxfId="4231" priority="6387">
      <formula>IF($O203="PERSISTE",1,0)</formula>
    </cfRule>
    <cfRule type="expression" dxfId="4230" priority="6388">
      <formula>IF($O203="PARCIALMENTE ATENDIDA",1,0)</formula>
    </cfRule>
    <cfRule type="expression" priority="6389">
      <formula>IF($O203="ATENDIDA",1,0)</formula>
    </cfRule>
    <cfRule type="expression" dxfId="4229" priority="6390">
      <formula>IF($O203="DETECTADA",1,0)</formula>
    </cfRule>
  </conditionalFormatting>
  <conditionalFormatting sqref="O203">
    <cfRule type="expression" dxfId="4228" priority="6379">
      <formula>IF($O203="CONTINÚA",1,0)</formula>
    </cfRule>
    <cfRule type="expression" dxfId="4227" priority="6380">
      <formula>IF($O203="REQUERIMIENTO",1,0)</formula>
    </cfRule>
    <cfRule type="expression" dxfId="4226" priority="6381">
      <formula>IF($O203="PERSISTE",1,0)</formula>
    </cfRule>
    <cfRule type="expression" dxfId="4225" priority="6382">
      <formula>IF($O203="PARCIALMENTE ATENDIDA",1,0)</formula>
    </cfRule>
    <cfRule type="expression" priority="6383">
      <formula>IF($O203="ATENDIDA",1,0)</formula>
    </cfRule>
    <cfRule type="expression" dxfId="4224" priority="6384">
      <formula>IF($O203="DETECTADA",1,0)</formula>
    </cfRule>
  </conditionalFormatting>
  <conditionalFormatting sqref="O203">
    <cfRule type="expression" dxfId="4223" priority="6373">
      <formula>IF($O203="CONTINUA",1,0)</formula>
    </cfRule>
    <cfRule type="expression" dxfId="4222" priority="6374">
      <formula>IF($O203="REQUERIMIENTO",1,0)</formula>
    </cfRule>
    <cfRule type="expression" dxfId="4221" priority="6375">
      <formula>IF($O203="PERSISTE",1,0)</formula>
    </cfRule>
    <cfRule type="expression" dxfId="4220" priority="6376">
      <formula>IF($O203="PARCIALMENTE ATENDIDA",1,0)</formula>
    </cfRule>
    <cfRule type="expression" priority="6377">
      <formula>IF($O203="ATENDIDA",1,0)</formula>
    </cfRule>
    <cfRule type="expression" dxfId="4219" priority="6378">
      <formula>IF($O203="DETECTADA",1,0)</formula>
    </cfRule>
  </conditionalFormatting>
  <conditionalFormatting sqref="O203">
    <cfRule type="expression" dxfId="4218" priority="6367">
      <formula>IF($O203="CONTINÚA",1,0)</formula>
    </cfRule>
    <cfRule type="expression" dxfId="4217" priority="6368">
      <formula>IF($O203="REQUERIMIENTO",1,0)</formula>
    </cfRule>
    <cfRule type="expression" dxfId="4216" priority="6369">
      <formula>IF($O203="PERSISTE",1,0)</formula>
    </cfRule>
    <cfRule type="expression" dxfId="4215" priority="6370">
      <formula>IF($O203="PARCIALMENTE ATENDIDA",1,0)</formula>
    </cfRule>
    <cfRule type="expression" priority="6371">
      <formula>IF($O203="ATENDIDA",1,0)</formula>
    </cfRule>
    <cfRule type="expression" dxfId="4214" priority="6372">
      <formula>IF($O203="DETECTADA",1,0)</formula>
    </cfRule>
  </conditionalFormatting>
  <conditionalFormatting sqref="R203">
    <cfRule type="containsErrors" dxfId="4213" priority="6365">
      <formula>ISERROR(R203)</formula>
    </cfRule>
    <cfRule type="notContainsErrors" dxfId="4212" priority="6366">
      <formula>NOT(ISERROR(R203))</formula>
    </cfRule>
  </conditionalFormatting>
  <conditionalFormatting sqref="A202">
    <cfRule type="cellIs" dxfId="4211" priority="6362" operator="equal">
      <formula>900000000</formula>
    </cfRule>
  </conditionalFormatting>
  <conditionalFormatting sqref="A202 G202:I202 C202:E202 K202">
    <cfRule type="containsErrors" dxfId="4210" priority="6363">
      <formula>ISERROR(A202)</formula>
    </cfRule>
    <cfRule type="notContainsErrors" dxfId="4209" priority="6364">
      <formula>NOT(ISERROR(A202))</formula>
    </cfRule>
  </conditionalFormatting>
  <conditionalFormatting sqref="O202">
    <cfRule type="expression" dxfId="4208" priority="6356">
      <formula>IF($O202="CONTINUA",1,0)</formula>
    </cfRule>
    <cfRule type="expression" dxfId="4207" priority="6357">
      <formula>IF($O202="REQUERIMIENTO",1,0)</formula>
    </cfRule>
    <cfRule type="expression" dxfId="4206" priority="6358">
      <formula>IF($O202="PERSISTE",1,0)</formula>
    </cfRule>
    <cfRule type="expression" dxfId="4205" priority="6359">
      <formula>IF($O202="PARCIALMENTE ATENDIDA",1,0)</formula>
    </cfRule>
    <cfRule type="expression" priority="6360">
      <formula>IF($O202="ATENDIDA",1,0)</formula>
    </cfRule>
    <cfRule type="expression" dxfId="4204" priority="6361">
      <formula>IF($O202="DETECTADA",1,0)</formula>
    </cfRule>
  </conditionalFormatting>
  <conditionalFormatting sqref="O202">
    <cfRule type="expression" dxfId="4203" priority="6350">
      <formula>IF($O202="CONTINÚA",1,0)</formula>
    </cfRule>
    <cfRule type="expression" dxfId="4202" priority="6351">
      <formula>IF($O202="REQUERIMIENTO",1,0)</formula>
    </cfRule>
    <cfRule type="expression" dxfId="4201" priority="6352">
      <formula>IF($O202="PERSISTE",1,0)</formula>
    </cfRule>
    <cfRule type="expression" dxfId="4200" priority="6353">
      <formula>IF($O202="PARCIALMENTE ATENDIDA",1,0)</formula>
    </cfRule>
    <cfRule type="expression" priority="6354">
      <formula>IF($O202="ATENDIDA",1,0)</formula>
    </cfRule>
    <cfRule type="expression" dxfId="4199" priority="6355">
      <formula>IF($O202="DETECTADA",1,0)</formula>
    </cfRule>
  </conditionalFormatting>
  <conditionalFormatting sqref="O202">
    <cfRule type="expression" dxfId="4198" priority="6344">
      <formula>IF($O202="CONTINUA",1,0)</formula>
    </cfRule>
    <cfRule type="expression" dxfId="4197" priority="6345">
      <formula>IF($O202="REQUERIMIENTO",1,0)</formula>
    </cfRule>
    <cfRule type="expression" dxfId="4196" priority="6346">
      <formula>IF($O202="PERSISTE",1,0)</formula>
    </cfRule>
    <cfRule type="expression" dxfId="4195" priority="6347">
      <formula>IF($O202="PARCIALMENTE ATENDIDA",1,0)</formula>
    </cfRule>
    <cfRule type="expression" priority="6348">
      <formula>IF($O202="ATENDIDA",1,0)</formula>
    </cfRule>
    <cfRule type="expression" dxfId="4194" priority="6349">
      <formula>IF($O202="DETECTADA",1,0)</formula>
    </cfRule>
  </conditionalFormatting>
  <conditionalFormatting sqref="O202">
    <cfRule type="expression" dxfId="4193" priority="6338">
      <formula>IF($O202="CONTINÚA",1,0)</formula>
    </cfRule>
    <cfRule type="expression" dxfId="4192" priority="6339">
      <formula>IF($O202="REQUERIMIENTO",1,0)</formula>
    </cfRule>
    <cfRule type="expression" dxfId="4191" priority="6340">
      <formula>IF($O202="PERSISTE",1,0)</formula>
    </cfRule>
    <cfRule type="expression" dxfId="4190" priority="6341">
      <formula>IF($O202="PARCIALMENTE ATENDIDA",1,0)</formula>
    </cfRule>
    <cfRule type="expression" priority="6342">
      <formula>IF($O202="ATENDIDA",1,0)</formula>
    </cfRule>
    <cfRule type="expression" dxfId="4189" priority="6343">
      <formula>IF($O202="DETECTADA",1,0)</formula>
    </cfRule>
  </conditionalFormatting>
  <conditionalFormatting sqref="R202">
    <cfRule type="containsErrors" dxfId="4188" priority="6336">
      <formula>ISERROR(R202)</formula>
    </cfRule>
    <cfRule type="notContainsErrors" dxfId="4187" priority="6337">
      <formula>NOT(ISERROR(R202))</formula>
    </cfRule>
  </conditionalFormatting>
  <conditionalFormatting sqref="A201">
    <cfRule type="cellIs" dxfId="4186" priority="6304" operator="equal">
      <formula>900000000</formula>
    </cfRule>
  </conditionalFormatting>
  <conditionalFormatting sqref="A201 G201:I201 C201:E201 K201">
    <cfRule type="containsErrors" dxfId="4185" priority="6305">
      <formula>ISERROR(A201)</formula>
    </cfRule>
    <cfRule type="notContainsErrors" dxfId="4184" priority="6306">
      <formula>NOT(ISERROR(A201))</formula>
    </cfRule>
  </conditionalFormatting>
  <conditionalFormatting sqref="O201">
    <cfRule type="expression" dxfId="4183" priority="6298">
      <formula>IF($O201="CONTINUA",1,0)</formula>
    </cfRule>
    <cfRule type="expression" dxfId="4182" priority="6299">
      <formula>IF($O201="REQUERIMIENTO",1,0)</formula>
    </cfRule>
    <cfRule type="expression" dxfId="4181" priority="6300">
      <formula>IF($O201="PERSISTE",1,0)</formula>
    </cfRule>
    <cfRule type="expression" dxfId="4180" priority="6301">
      <formula>IF($O201="PARCIALMENTE ATENDIDA",1,0)</formula>
    </cfRule>
    <cfRule type="expression" priority="6302">
      <formula>IF($O201="ATENDIDA",1,0)</formula>
    </cfRule>
    <cfRule type="expression" dxfId="4179" priority="6303">
      <formula>IF($O201="DETECTADA",1,0)</formula>
    </cfRule>
  </conditionalFormatting>
  <conditionalFormatting sqref="O201">
    <cfRule type="expression" dxfId="4178" priority="6292">
      <formula>IF($O201="CONTINÚA",1,0)</formula>
    </cfRule>
    <cfRule type="expression" dxfId="4177" priority="6293">
      <formula>IF($O201="REQUERIMIENTO",1,0)</formula>
    </cfRule>
    <cfRule type="expression" dxfId="4176" priority="6294">
      <formula>IF($O201="PERSISTE",1,0)</formula>
    </cfRule>
    <cfRule type="expression" dxfId="4175" priority="6295">
      <formula>IF($O201="PARCIALMENTE ATENDIDA",1,0)</formula>
    </cfRule>
    <cfRule type="expression" priority="6296">
      <formula>IF($O201="ATENDIDA",1,0)</formula>
    </cfRule>
    <cfRule type="expression" dxfId="4174" priority="6297">
      <formula>IF($O201="DETECTADA",1,0)</formula>
    </cfRule>
  </conditionalFormatting>
  <conditionalFormatting sqref="O201">
    <cfRule type="expression" dxfId="4173" priority="6286">
      <formula>IF($O201="CONTINUA",1,0)</formula>
    </cfRule>
    <cfRule type="expression" dxfId="4172" priority="6287">
      <formula>IF($O201="REQUERIMIENTO",1,0)</formula>
    </cfRule>
    <cfRule type="expression" dxfId="4171" priority="6288">
      <formula>IF($O201="PERSISTE",1,0)</formula>
    </cfRule>
    <cfRule type="expression" dxfId="4170" priority="6289">
      <formula>IF($O201="PARCIALMENTE ATENDIDA",1,0)</formula>
    </cfRule>
    <cfRule type="expression" priority="6290">
      <formula>IF($O201="ATENDIDA",1,0)</formula>
    </cfRule>
    <cfRule type="expression" dxfId="4169" priority="6291">
      <formula>IF($O201="DETECTADA",1,0)</formula>
    </cfRule>
  </conditionalFormatting>
  <conditionalFormatting sqref="O201">
    <cfRule type="expression" dxfId="4168" priority="6280">
      <formula>IF($O201="CONTINÚA",1,0)</formula>
    </cfRule>
    <cfRule type="expression" dxfId="4167" priority="6281">
      <formula>IF($O201="REQUERIMIENTO",1,0)</formula>
    </cfRule>
    <cfRule type="expression" dxfId="4166" priority="6282">
      <formula>IF($O201="PERSISTE",1,0)</formula>
    </cfRule>
    <cfRule type="expression" dxfId="4165" priority="6283">
      <formula>IF($O201="PARCIALMENTE ATENDIDA",1,0)</formula>
    </cfRule>
    <cfRule type="expression" priority="6284">
      <formula>IF($O201="ATENDIDA",1,0)</formula>
    </cfRule>
    <cfRule type="expression" dxfId="4164" priority="6285">
      <formula>IF($O201="DETECTADA",1,0)</formula>
    </cfRule>
  </conditionalFormatting>
  <conditionalFormatting sqref="R201">
    <cfRule type="containsErrors" dxfId="4163" priority="6278">
      <formula>ISERROR(R201)</formula>
    </cfRule>
    <cfRule type="notContainsErrors" dxfId="4162" priority="6279">
      <formula>NOT(ISERROR(R201))</formula>
    </cfRule>
  </conditionalFormatting>
  <conditionalFormatting sqref="A200">
    <cfRule type="cellIs" dxfId="4161" priority="6275" operator="equal">
      <formula>900000000</formula>
    </cfRule>
  </conditionalFormatting>
  <conditionalFormatting sqref="A200 G200:I200 C200:E200 K200">
    <cfRule type="containsErrors" dxfId="4160" priority="6276">
      <formula>ISERROR(A200)</formula>
    </cfRule>
    <cfRule type="notContainsErrors" dxfId="4159" priority="6277">
      <formula>NOT(ISERROR(A200))</formula>
    </cfRule>
  </conditionalFormatting>
  <conditionalFormatting sqref="O200">
    <cfRule type="expression" dxfId="4158" priority="6269">
      <formula>IF($O200="CONTINUA",1,0)</formula>
    </cfRule>
    <cfRule type="expression" dxfId="4157" priority="6270">
      <formula>IF($O200="REQUERIMIENTO",1,0)</formula>
    </cfRule>
    <cfRule type="expression" dxfId="4156" priority="6271">
      <formula>IF($O200="PERSISTE",1,0)</formula>
    </cfRule>
    <cfRule type="expression" dxfId="4155" priority="6272">
      <formula>IF($O200="PARCIALMENTE ATENDIDA",1,0)</formula>
    </cfRule>
    <cfRule type="expression" priority="6273">
      <formula>IF($O200="ATENDIDA",1,0)</formula>
    </cfRule>
    <cfRule type="expression" dxfId="4154" priority="6274">
      <formula>IF($O200="DETECTADA",1,0)</formula>
    </cfRule>
  </conditionalFormatting>
  <conditionalFormatting sqref="O200">
    <cfRule type="expression" dxfId="4153" priority="6263">
      <formula>IF($O200="CONTINÚA",1,0)</formula>
    </cfRule>
    <cfRule type="expression" dxfId="4152" priority="6264">
      <formula>IF($O200="REQUERIMIENTO",1,0)</formula>
    </cfRule>
    <cfRule type="expression" dxfId="4151" priority="6265">
      <formula>IF($O200="PERSISTE",1,0)</formula>
    </cfRule>
    <cfRule type="expression" dxfId="4150" priority="6266">
      <formula>IF($O200="PARCIALMENTE ATENDIDA",1,0)</formula>
    </cfRule>
    <cfRule type="expression" priority="6267">
      <formula>IF($O200="ATENDIDA",1,0)</formula>
    </cfRule>
    <cfRule type="expression" dxfId="4149" priority="6268">
      <formula>IF($O200="DETECTADA",1,0)</formula>
    </cfRule>
  </conditionalFormatting>
  <conditionalFormatting sqref="O200">
    <cfRule type="expression" dxfId="4148" priority="6257">
      <formula>IF($O200="CONTINUA",1,0)</formula>
    </cfRule>
    <cfRule type="expression" dxfId="4147" priority="6258">
      <formula>IF($O200="REQUERIMIENTO",1,0)</formula>
    </cfRule>
    <cfRule type="expression" dxfId="4146" priority="6259">
      <formula>IF($O200="PERSISTE",1,0)</formula>
    </cfRule>
    <cfRule type="expression" dxfId="4145" priority="6260">
      <formula>IF($O200="PARCIALMENTE ATENDIDA",1,0)</formula>
    </cfRule>
    <cfRule type="expression" priority="6261">
      <formula>IF($O200="ATENDIDA",1,0)</formula>
    </cfRule>
    <cfRule type="expression" dxfId="4144" priority="6262">
      <formula>IF($O200="DETECTADA",1,0)</formula>
    </cfRule>
  </conditionalFormatting>
  <conditionalFormatting sqref="O200">
    <cfRule type="expression" dxfId="4143" priority="6251">
      <formula>IF($O200="CONTINÚA",1,0)</formula>
    </cfRule>
    <cfRule type="expression" dxfId="4142" priority="6252">
      <formula>IF($O200="REQUERIMIENTO",1,0)</formula>
    </cfRule>
    <cfRule type="expression" dxfId="4141" priority="6253">
      <formula>IF($O200="PERSISTE",1,0)</formula>
    </cfRule>
    <cfRule type="expression" dxfId="4140" priority="6254">
      <formula>IF($O200="PARCIALMENTE ATENDIDA",1,0)</formula>
    </cfRule>
    <cfRule type="expression" priority="6255">
      <formula>IF($O200="ATENDIDA",1,0)</formula>
    </cfRule>
    <cfRule type="expression" dxfId="4139" priority="6256">
      <formula>IF($O200="DETECTADA",1,0)</formula>
    </cfRule>
  </conditionalFormatting>
  <conditionalFormatting sqref="R200">
    <cfRule type="containsErrors" dxfId="4138" priority="6249">
      <formula>ISERROR(R200)</formula>
    </cfRule>
    <cfRule type="notContainsErrors" dxfId="4137" priority="6250">
      <formula>NOT(ISERROR(R200))</formula>
    </cfRule>
  </conditionalFormatting>
  <conditionalFormatting sqref="A199">
    <cfRule type="cellIs" dxfId="4136" priority="6246" operator="equal">
      <formula>900000000</formula>
    </cfRule>
  </conditionalFormatting>
  <conditionalFormatting sqref="A199 G199:I199 C199:E199 K199">
    <cfRule type="containsErrors" dxfId="4135" priority="6247">
      <formula>ISERROR(A199)</formula>
    </cfRule>
    <cfRule type="notContainsErrors" dxfId="4134" priority="6248">
      <formula>NOT(ISERROR(A199))</formula>
    </cfRule>
  </conditionalFormatting>
  <conditionalFormatting sqref="O199">
    <cfRule type="expression" dxfId="4133" priority="6240">
      <formula>IF($O199="CONTINUA",1,0)</formula>
    </cfRule>
    <cfRule type="expression" dxfId="4132" priority="6241">
      <formula>IF($O199="REQUERIMIENTO",1,0)</formula>
    </cfRule>
    <cfRule type="expression" dxfId="4131" priority="6242">
      <formula>IF($O199="PERSISTE",1,0)</formula>
    </cfRule>
    <cfRule type="expression" dxfId="4130" priority="6243">
      <formula>IF($O199="PARCIALMENTE ATENDIDA",1,0)</formula>
    </cfRule>
    <cfRule type="expression" priority="6244">
      <formula>IF($O199="ATENDIDA",1,0)</formula>
    </cfRule>
    <cfRule type="expression" dxfId="4129" priority="6245">
      <formula>IF($O199="DETECTADA",1,0)</formula>
    </cfRule>
  </conditionalFormatting>
  <conditionalFormatting sqref="O199">
    <cfRule type="expression" dxfId="4128" priority="6234">
      <formula>IF($O199="CONTINÚA",1,0)</formula>
    </cfRule>
    <cfRule type="expression" dxfId="4127" priority="6235">
      <formula>IF($O199="REQUERIMIENTO",1,0)</formula>
    </cfRule>
    <cfRule type="expression" dxfId="4126" priority="6236">
      <formula>IF($O199="PERSISTE",1,0)</formula>
    </cfRule>
    <cfRule type="expression" dxfId="4125" priority="6237">
      <formula>IF($O199="PARCIALMENTE ATENDIDA",1,0)</formula>
    </cfRule>
    <cfRule type="expression" priority="6238">
      <formula>IF($O199="ATENDIDA",1,0)</formula>
    </cfRule>
    <cfRule type="expression" dxfId="4124" priority="6239">
      <formula>IF($O199="DETECTADA",1,0)</formula>
    </cfRule>
  </conditionalFormatting>
  <conditionalFormatting sqref="O199">
    <cfRule type="expression" dxfId="4123" priority="6228">
      <formula>IF($O199="CONTINUA",1,0)</formula>
    </cfRule>
    <cfRule type="expression" dxfId="4122" priority="6229">
      <formula>IF($O199="REQUERIMIENTO",1,0)</formula>
    </cfRule>
    <cfRule type="expression" dxfId="4121" priority="6230">
      <formula>IF($O199="PERSISTE",1,0)</formula>
    </cfRule>
    <cfRule type="expression" dxfId="4120" priority="6231">
      <formula>IF($O199="PARCIALMENTE ATENDIDA",1,0)</formula>
    </cfRule>
    <cfRule type="expression" priority="6232">
      <formula>IF($O199="ATENDIDA",1,0)</formula>
    </cfRule>
    <cfRule type="expression" dxfId="4119" priority="6233">
      <formula>IF($O199="DETECTADA",1,0)</formula>
    </cfRule>
  </conditionalFormatting>
  <conditionalFormatting sqref="O199">
    <cfRule type="expression" dxfId="4118" priority="6222">
      <formula>IF($O199="CONTINÚA",1,0)</formula>
    </cfRule>
    <cfRule type="expression" dxfId="4117" priority="6223">
      <formula>IF($O199="REQUERIMIENTO",1,0)</formula>
    </cfRule>
    <cfRule type="expression" dxfId="4116" priority="6224">
      <formula>IF($O199="PERSISTE",1,0)</formula>
    </cfRule>
    <cfRule type="expression" dxfId="4115" priority="6225">
      <formula>IF($O199="PARCIALMENTE ATENDIDA",1,0)</formula>
    </cfRule>
    <cfRule type="expression" priority="6226">
      <formula>IF($O199="ATENDIDA",1,0)</formula>
    </cfRule>
    <cfRule type="expression" dxfId="4114" priority="6227">
      <formula>IF($O199="DETECTADA",1,0)</formula>
    </cfRule>
  </conditionalFormatting>
  <conditionalFormatting sqref="R199">
    <cfRule type="containsErrors" dxfId="4113" priority="6220">
      <formula>ISERROR(R199)</formula>
    </cfRule>
    <cfRule type="notContainsErrors" dxfId="4112" priority="6221">
      <formula>NOT(ISERROR(R199))</formula>
    </cfRule>
  </conditionalFormatting>
  <conditionalFormatting sqref="A198">
    <cfRule type="cellIs" dxfId="4111" priority="6217" operator="equal">
      <formula>900000000</formula>
    </cfRule>
  </conditionalFormatting>
  <conditionalFormatting sqref="A198 G198:I198 C198:E198 K198">
    <cfRule type="containsErrors" dxfId="4110" priority="6218">
      <formula>ISERROR(A198)</formula>
    </cfRule>
    <cfRule type="notContainsErrors" dxfId="4109" priority="6219">
      <formula>NOT(ISERROR(A198))</formula>
    </cfRule>
  </conditionalFormatting>
  <conditionalFormatting sqref="O198">
    <cfRule type="expression" dxfId="4108" priority="6211">
      <formula>IF($O198="CONTINUA",1,0)</formula>
    </cfRule>
    <cfRule type="expression" dxfId="4107" priority="6212">
      <formula>IF($O198="REQUERIMIENTO",1,0)</formula>
    </cfRule>
    <cfRule type="expression" dxfId="4106" priority="6213">
      <formula>IF($O198="PERSISTE",1,0)</formula>
    </cfRule>
    <cfRule type="expression" dxfId="4105" priority="6214">
      <formula>IF($O198="PARCIALMENTE ATENDIDA",1,0)</formula>
    </cfRule>
    <cfRule type="expression" priority="6215">
      <formula>IF($O198="ATENDIDA",1,0)</formula>
    </cfRule>
    <cfRule type="expression" dxfId="4104" priority="6216">
      <formula>IF($O198="DETECTADA",1,0)</formula>
    </cfRule>
  </conditionalFormatting>
  <conditionalFormatting sqref="O198">
    <cfRule type="expression" dxfId="4103" priority="6205">
      <formula>IF($O198="CONTINÚA",1,0)</formula>
    </cfRule>
    <cfRule type="expression" dxfId="4102" priority="6206">
      <formula>IF($O198="REQUERIMIENTO",1,0)</formula>
    </cfRule>
    <cfRule type="expression" dxfId="4101" priority="6207">
      <formula>IF($O198="PERSISTE",1,0)</formula>
    </cfRule>
    <cfRule type="expression" dxfId="4100" priority="6208">
      <formula>IF($O198="PARCIALMENTE ATENDIDA",1,0)</formula>
    </cfRule>
    <cfRule type="expression" priority="6209">
      <formula>IF($O198="ATENDIDA",1,0)</formula>
    </cfRule>
    <cfRule type="expression" dxfId="4099" priority="6210">
      <formula>IF($O198="DETECTADA",1,0)</formula>
    </cfRule>
  </conditionalFormatting>
  <conditionalFormatting sqref="O198">
    <cfRule type="expression" dxfId="4098" priority="6199">
      <formula>IF($O198="CONTINUA",1,0)</formula>
    </cfRule>
    <cfRule type="expression" dxfId="4097" priority="6200">
      <formula>IF($O198="REQUERIMIENTO",1,0)</formula>
    </cfRule>
    <cfRule type="expression" dxfId="4096" priority="6201">
      <formula>IF($O198="PERSISTE",1,0)</formula>
    </cfRule>
    <cfRule type="expression" dxfId="4095" priority="6202">
      <formula>IF($O198="PARCIALMENTE ATENDIDA",1,0)</formula>
    </cfRule>
    <cfRule type="expression" priority="6203">
      <formula>IF($O198="ATENDIDA",1,0)</formula>
    </cfRule>
    <cfRule type="expression" dxfId="4094" priority="6204">
      <formula>IF($O198="DETECTADA",1,0)</formula>
    </cfRule>
  </conditionalFormatting>
  <conditionalFormatting sqref="O198">
    <cfRule type="expression" dxfId="4093" priority="6193">
      <formula>IF($O198="CONTINÚA",1,0)</formula>
    </cfRule>
    <cfRule type="expression" dxfId="4092" priority="6194">
      <formula>IF($O198="REQUERIMIENTO",1,0)</formula>
    </cfRule>
    <cfRule type="expression" dxfId="4091" priority="6195">
      <formula>IF($O198="PERSISTE",1,0)</formula>
    </cfRule>
    <cfRule type="expression" dxfId="4090" priority="6196">
      <formula>IF($O198="PARCIALMENTE ATENDIDA",1,0)</formula>
    </cfRule>
    <cfRule type="expression" priority="6197">
      <formula>IF($O198="ATENDIDA",1,0)</formula>
    </cfRule>
    <cfRule type="expression" dxfId="4089" priority="6198">
      <formula>IF($O198="DETECTADA",1,0)</formula>
    </cfRule>
  </conditionalFormatting>
  <conditionalFormatting sqref="R198">
    <cfRule type="containsErrors" dxfId="4088" priority="6191">
      <formula>ISERROR(R198)</formula>
    </cfRule>
    <cfRule type="notContainsErrors" dxfId="4087" priority="6192">
      <formula>NOT(ISERROR(R198))</formula>
    </cfRule>
  </conditionalFormatting>
  <conditionalFormatting sqref="A197">
    <cfRule type="cellIs" dxfId="4086" priority="6188" operator="equal">
      <formula>900000000</formula>
    </cfRule>
  </conditionalFormatting>
  <conditionalFormatting sqref="A197 G197:I197 C197:E197 K197">
    <cfRule type="containsErrors" dxfId="4085" priority="6189">
      <formula>ISERROR(A197)</formula>
    </cfRule>
    <cfRule type="notContainsErrors" dxfId="4084" priority="6190">
      <formula>NOT(ISERROR(A197))</formula>
    </cfRule>
  </conditionalFormatting>
  <conditionalFormatting sqref="O197">
    <cfRule type="expression" dxfId="4083" priority="6182">
      <formula>IF($O197="CONTINUA",1,0)</formula>
    </cfRule>
    <cfRule type="expression" dxfId="4082" priority="6183">
      <formula>IF($O197="REQUERIMIENTO",1,0)</formula>
    </cfRule>
    <cfRule type="expression" dxfId="4081" priority="6184">
      <formula>IF($O197="PERSISTE",1,0)</formula>
    </cfRule>
    <cfRule type="expression" dxfId="4080" priority="6185">
      <formula>IF($O197="PARCIALMENTE ATENDIDA",1,0)</formula>
    </cfRule>
    <cfRule type="expression" priority="6186">
      <formula>IF($O197="ATENDIDA",1,0)</formula>
    </cfRule>
    <cfRule type="expression" dxfId="4079" priority="6187">
      <formula>IF($O197="DETECTADA",1,0)</formula>
    </cfRule>
  </conditionalFormatting>
  <conditionalFormatting sqref="O197">
    <cfRule type="expression" dxfId="4078" priority="6176">
      <formula>IF($O197="CONTINÚA",1,0)</formula>
    </cfRule>
    <cfRule type="expression" dxfId="4077" priority="6177">
      <formula>IF($O197="REQUERIMIENTO",1,0)</formula>
    </cfRule>
    <cfRule type="expression" dxfId="4076" priority="6178">
      <formula>IF($O197="PERSISTE",1,0)</formula>
    </cfRule>
    <cfRule type="expression" dxfId="4075" priority="6179">
      <formula>IF($O197="PARCIALMENTE ATENDIDA",1,0)</formula>
    </cfRule>
    <cfRule type="expression" priority="6180">
      <formula>IF($O197="ATENDIDA",1,0)</formula>
    </cfRule>
    <cfRule type="expression" dxfId="4074" priority="6181">
      <formula>IF($O197="DETECTADA",1,0)</formula>
    </cfRule>
  </conditionalFormatting>
  <conditionalFormatting sqref="O197">
    <cfRule type="expression" dxfId="4073" priority="6170">
      <formula>IF($O197="CONTINUA",1,0)</formula>
    </cfRule>
    <cfRule type="expression" dxfId="4072" priority="6171">
      <formula>IF($O197="REQUERIMIENTO",1,0)</formula>
    </cfRule>
    <cfRule type="expression" dxfId="4071" priority="6172">
      <formula>IF($O197="PERSISTE",1,0)</formula>
    </cfRule>
    <cfRule type="expression" dxfId="4070" priority="6173">
      <formula>IF($O197="PARCIALMENTE ATENDIDA",1,0)</formula>
    </cfRule>
    <cfRule type="expression" priority="6174">
      <formula>IF($O197="ATENDIDA",1,0)</formula>
    </cfRule>
    <cfRule type="expression" dxfId="4069" priority="6175">
      <formula>IF($O197="DETECTADA",1,0)</formula>
    </cfRule>
  </conditionalFormatting>
  <conditionalFormatting sqref="O197">
    <cfRule type="expression" dxfId="4068" priority="6164">
      <formula>IF($O197="CONTINÚA",1,0)</formula>
    </cfRule>
    <cfRule type="expression" dxfId="4067" priority="6165">
      <formula>IF($O197="REQUERIMIENTO",1,0)</formula>
    </cfRule>
    <cfRule type="expression" dxfId="4066" priority="6166">
      <formula>IF($O197="PERSISTE",1,0)</formula>
    </cfRule>
    <cfRule type="expression" dxfId="4065" priority="6167">
      <formula>IF($O197="PARCIALMENTE ATENDIDA",1,0)</formula>
    </cfRule>
    <cfRule type="expression" priority="6168">
      <formula>IF($O197="ATENDIDA",1,0)</formula>
    </cfRule>
    <cfRule type="expression" dxfId="4064" priority="6169">
      <formula>IF($O197="DETECTADA",1,0)</formula>
    </cfRule>
  </conditionalFormatting>
  <conditionalFormatting sqref="R197">
    <cfRule type="containsErrors" dxfId="4063" priority="6162">
      <formula>ISERROR(R197)</formula>
    </cfRule>
    <cfRule type="notContainsErrors" dxfId="4062" priority="6163">
      <formula>NOT(ISERROR(R197))</formula>
    </cfRule>
  </conditionalFormatting>
  <conditionalFormatting sqref="A196">
    <cfRule type="cellIs" dxfId="4061" priority="6159" operator="equal">
      <formula>900000000</formula>
    </cfRule>
  </conditionalFormatting>
  <conditionalFormatting sqref="A196 G196:I196 C196:E196 K196">
    <cfRule type="containsErrors" dxfId="4060" priority="6160">
      <formula>ISERROR(A196)</formula>
    </cfRule>
    <cfRule type="notContainsErrors" dxfId="4059" priority="6161">
      <formula>NOT(ISERROR(A196))</formula>
    </cfRule>
  </conditionalFormatting>
  <conditionalFormatting sqref="O196">
    <cfRule type="expression" dxfId="4058" priority="6153">
      <formula>IF($O196="CONTINUA",1,0)</formula>
    </cfRule>
    <cfRule type="expression" dxfId="4057" priority="6154">
      <formula>IF($O196="REQUERIMIENTO",1,0)</formula>
    </cfRule>
    <cfRule type="expression" dxfId="4056" priority="6155">
      <formula>IF($O196="PERSISTE",1,0)</formula>
    </cfRule>
    <cfRule type="expression" dxfId="4055" priority="6156">
      <formula>IF($O196="PARCIALMENTE ATENDIDA",1,0)</formula>
    </cfRule>
    <cfRule type="expression" priority="6157">
      <formula>IF($O196="ATENDIDA",1,0)</formula>
    </cfRule>
    <cfRule type="expression" dxfId="4054" priority="6158">
      <formula>IF($O196="DETECTADA",1,0)</formula>
    </cfRule>
  </conditionalFormatting>
  <conditionalFormatting sqref="O196">
    <cfRule type="expression" dxfId="4053" priority="6147">
      <formula>IF($O196="CONTINÚA",1,0)</formula>
    </cfRule>
    <cfRule type="expression" dxfId="4052" priority="6148">
      <formula>IF($O196="REQUERIMIENTO",1,0)</formula>
    </cfRule>
    <cfRule type="expression" dxfId="4051" priority="6149">
      <formula>IF($O196="PERSISTE",1,0)</formula>
    </cfRule>
    <cfRule type="expression" dxfId="4050" priority="6150">
      <formula>IF($O196="PARCIALMENTE ATENDIDA",1,0)</formula>
    </cfRule>
    <cfRule type="expression" priority="6151">
      <formula>IF($O196="ATENDIDA",1,0)</formula>
    </cfRule>
    <cfRule type="expression" dxfId="4049" priority="6152">
      <formula>IF($O196="DETECTADA",1,0)</formula>
    </cfRule>
  </conditionalFormatting>
  <conditionalFormatting sqref="O196">
    <cfRule type="expression" dxfId="4048" priority="6141">
      <formula>IF($O196="CONTINUA",1,0)</formula>
    </cfRule>
    <cfRule type="expression" dxfId="4047" priority="6142">
      <formula>IF($O196="REQUERIMIENTO",1,0)</formula>
    </cfRule>
    <cfRule type="expression" dxfId="4046" priority="6143">
      <formula>IF($O196="PERSISTE",1,0)</formula>
    </cfRule>
    <cfRule type="expression" dxfId="4045" priority="6144">
      <formula>IF($O196="PARCIALMENTE ATENDIDA",1,0)</formula>
    </cfRule>
    <cfRule type="expression" priority="6145">
      <formula>IF($O196="ATENDIDA",1,0)</formula>
    </cfRule>
    <cfRule type="expression" dxfId="4044" priority="6146">
      <formula>IF($O196="DETECTADA",1,0)</formula>
    </cfRule>
  </conditionalFormatting>
  <conditionalFormatting sqref="O196">
    <cfRule type="expression" dxfId="4043" priority="6135">
      <formula>IF($O196="CONTINÚA",1,0)</formula>
    </cfRule>
    <cfRule type="expression" dxfId="4042" priority="6136">
      <formula>IF($O196="REQUERIMIENTO",1,0)</formula>
    </cfRule>
    <cfRule type="expression" dxfId="4041" priority="6137">
      <formula>IF($O196="PERSISTE",1,0)</formula>
    </cfRule>
    <cfRule type="expression" dxfId="4040" priority="6138">
      <formula>IF($O196="PARCIALMENTE ATENDIDA",1,0)</formula>
    </cfRule>
    <cfRule type="expression" priority="6139">
      <formula>IF($O196="ATENDIDA",1,0)</formula>
    </cfRule>
    <cfRule type="expression" dxfId="4039" priority="6140">
      <formula>IF($O196="DETECTADA",1,0)</formula>
    </cfRule>
  </conditionalFormatting>
  <conditionalFormatting sqref="R196">
    <cfRule type="containsErrors" dxfId="4038" priority="6133">
      <formula>ISERROR(R196)</formula>
    </cfRule>
    <cfRule type="notContainsErrors" dxfId="4037" priority="6134">
      <formula>NOT(ISERROR(R196))</formula>
    </cfRule>
  </conditionalFormatting>
  <conditionalFormatting sqref="A195">
    <cfRule type="cellIs" dxfId="4036" priority="6130" operator="equal">
      <formula>900000000</formula>
    </cfRule>
  </conditionalFormatting>
  <conditionalFormatting sqref="A195 G195:I195 C195:E195 K195">
    <cfRule type="containsErrors" dxfId="4035" priority="6131">
      <formula>ISERROR(A195)</formula>
    </cfRule>
    <cfRule type="notContainsErrors" dxfId="4034" priority="6132">
      <formula>NOT(ISERROR(A195))</formula>
    </cfRule>
  </conditionalFormatting>
  <conditionalFormatting sqref="O195">
    <cfRule type="expression" dxfId="4033" priority="6124">
      <formula>IF($O195="CONTINUA",1,0)</formula>
    </cfRule>
    <cfRule type="expression" dxfId="4032" priority="6125">
      <formula>IF($O195="REQUERIMIENTO",1,0)</formula>
    </cfRule>
    <cfRule type="expression" dxfId="4031" priority="6126">
      <formula>IF($O195="PERSISTE",1,0)</formula>
    </cfRule>
    <cfRule type="expression" dxfId="4030" priority="6127">
      <formula>IF($O195="PARCIALMENTE ATENDIDA",1,0)</formula>
    </cfRule>
    <cfRule type="expression" priority="6128">
      <formula>IF($O195="ATENDIDA",1,0)</formula>
    </cfRule>
    <cfRule type="expression" dxfId="4029" priority="6129">
      <formula>IF($O195="DETECTADA",1,0)</formula>
    </cfRule>
  </conditionalFormatting>
  <conditionalFormatting sqref="O195">
    <cfRule type="expression" dxfId="4028" priority="6118">
      <formula>IF($O195="CONTINÚA",1,0)</formula>
    </cfRule>
    <cfRule type="expression" dxfId="4027" priority="6119">
      <formula>IF($O195="REQUERIMIENTO",1,0)</formula>
    </cfRule>
    <cfRule type="expression" dxfId="4026" priority="6120">
      <formula>IF($O195="PERSISTE",1,0)</formula>
    </cfRule>
    <cfRule type="expression" dxfId="4025" priority="6121">
      <formula>IF($O195="PARCIALMENTE ATENDIDA",1,0)</formula>
    </cfRule>
    <cfRule type="expression" priority="6122">
      <formula>IF($O195="ATENDIDA",1,0)</formula>
    </cfRule>
    <cfRule type="expression" dxfId="4024" priority="6123">
      <formula>IF($O195="DETECTADA",1,0)</formula>
    </cfRule>
  </conditionalFormatting>
  <conditionalFormatting sqref="O195">
    <cfRule type="expression" dxfId="4023" priority="6112">
      <formula>IF($O195="CONTINUA",1,0)</formula>
    </cfRule>
    <cfRule type="expression" dxfId="4022" priority="6113">
      <formula>IF($O195="REQUERIMIENTO",1,0)</formula>
    </cfRule>
    <cfRule type="expression" dxfId="4021" priority="6114">
      <formula>IF($O195="PERSISTE",1,0)</formula>
    </cfRule>
    <cfRule type="expression" dxfId="4020" priority="6115">
      <formula>IF($O195="PARCIALMENTE ATENDIDA",1,0)</formula>
    </cfRule>
    <cfRule type="expression" priority="6116">
      <formula>IF($O195="ATENDIDA",1,0)</formula>
    </cfRule>
    <cfRule type="expression" dxfId="4019" priority="6117">
      <formula>IF($O195="DETECTADA",1,0)</formula>
    </cfRule>
  </conditionalFormatting>
  <conditionalFormatting sqref="O195">
    <cfRule type="expression" dxfId="4018" priority="6106">
      <formula>IF($O195="CONTINÚA",1,0)</formula>
    </cfRule>
    <cfRule type="expression" dxfId="4017" priority="6107">
      <formula>IF($O195="REQUERIMIENTO",1,0)</formula>
    </cfRule>
    <cfRule type="expression" dxfId="4016" priority="6108">
      <formula>IF($O195="PERSISTE",1,0)</formula>
    </cfRule>
    <cfRule type="expression" dxfId="4015" priority="6109">
      <formula>IF($O195="PARCIALMENTE ATENDIDA",1,0)</formula>
    </cfRule>
    <cfRule type="expression" priority="6110">
      <formula>IF($O195="ATENDIDA",1,0)</formula>
    </cfRule>
    <cfRule type="expression" dxfId="4014" priority="6111">
      <formula>IF($O195="DETECTADA",1,0)</formula>
    </cfRule>
  </conditionalFormatting>
  <conditionalFormatting sqref="R195">
    <cfRule type="containsErrors" dxfId="4013" priority="6104">
      <formula>ISERROR(R195)</formula>
    </cfRule>
    <cfRule type="notContainsErrors" dxfId="4012" priority="6105">
      <formula>NOT(ISERROR(R195))</formula>
    </cfRule>
  </conditionalFormatting>
  <conditionalFormatting sqref="A194">
    <cfRule type="cellIs" dxfId="4011" priority="6101" operator="equal">
      <formula>900000000</formula>
    </cfRule>
  </conditionalFormatting>
  <conditionalFormatting sqref="A194 G194:I194 C194:E194 K194">
    <cfRule type="containsErrors" dxfId="4010" priority="6102">
      <formula>ISERROR(A194)</formula>
    </cfRule>
    <cfRule type="notContainsErrors" dxfId="4009" priority="6103">
      <formula>NOT(ISERROR(A194))</formula>
    </cfRule>
  </conditionalFormatting>
  <conditionalFormatting sqref="O194">
    <cfRule type="expression" dxfId="4008" priority="6095">
      <formula>IF($O194="CONTINUA",1,0)</formula>
    </cfRule>
    <cfRule type="expression" dxfId="4007" priority="6096">
      <formula>IF($O194="REQUERIMIENTO",1,0)</formula>
    </cfRule>
    <cfRule type="expression" dxfId="4006" priority="6097">
      <formula>IF($O194="PERSISTE",1,0)</formula>
    </cfRule>
    <cfRule type="expression" dxfId="4005" priority="6098">
      <formula>IF($O194="PARCIALMENTE ATENDIDA",1,0)</formula>
    </cfRule>
    <cfRule type="expression" priority="6099">
      <formula>IF($O194="ATENDIDA",1,0)</formula>
    </cfRule>
    <cfRule type="expression" dxfId="4004" priority="6100">
      <formula>IF($O194="DETECTADA",1,0)</formula>
    </cfRule>
  </conditionalFormatting>
  <conditionalFormatting sqref="O194">
    <cfRule type="expression" dxfId="4003" priority="6089">
      <formula>IF($O194="CONTINÚA",1,0)</formula>
    </cfRule>
    <cfRule type="expression" dxfId="4002" priority="6090">
      <formula>IF($O194="REQUERIMIENTO",1,0)</formula>
    </cfRule>
    <cfRule type="expression" dxfId="4001" priority="6091">
      <formula>IF($O194="PERSISTE",1,0)</formula>
    </cfRule>
    <cfRule type="expression" dxfId="4000" priority="6092">
      <formula>IF($O194="PARCIALMENTE ATENDIDA",1,0)</formula>
    </cfRule>
    <cfRule type="expression" priority="6093">
      <formula>IF($O194="ATENDIDA",1,0)</formula>
    </cfRule>
    <cfRule type="expression" dxfId="3999" priority="6094">
      <formula>IF($O194="DETECTADA",1,0)</formula>
    </cfRule>
  </conditionalFormatting>
  <conditionalFormatting sqref="O194">
    <cfRule type="expression" dxfId="3998" priority="6083">
      <formula>IF($O194="CONTINUA",1,0)</formula>
    </cfRule>
    <cfRule type="expression" dxfId="3997" priority="6084">
      <formula>IF($O194="REQUERIMIENTO",1,0)</formula>
    </cfRule>
    <cfRule type="expression" dxfId="3996" priority="6085">
      <formula>IF($O194="PERSISTE",1,0)</formula>
    </cfRule>
    <cfRule type="expression" dxfId="3995" priority="6086">
      <formula>IF($O194="PARCIALMENTE ATENDIDA",1,0)</formula>
    </cfRule>
    <cfRule type="expression" priority="6087">
      <formula>IF($O194="ATENDIDA",1,0)</formula>
    </cfRule>
    <cfRule type="expression" dxfId="3994" priority="6088">
      <formula>IF($O194="DETECTADA",1,0)</formula>
    </cfRule>
  </conditionalFormatting>
  <conditionalFormatting sqref="O194">
    <cfRule type="expression" dxfId="3993" priority="6077">
      <formula>IF($O194="CONTINÚA",1,0)</formula>
    </cfRule>
    <cfRule type="expression" dxfId="3992" priority="6078">
      <formula>IF($O194="REQUERIMIENTO",1,0)</formula>
    </cfRule>
    <cfRule type="expression" dxfId="3991" priority="6079">
      <formula>IF($O194="PERSISTE",1,0)</formula>
    </cfRule>
    <cfRule type="expression" dxfId="3990" priority="6080">
      <formula>IF($O194="PARCIALMENTE ATENDIDA",1,0)</formula>
    </cfRule>
    <cfRule type="expression" priority="6081">
      <formula>IF($O194="ATENDIDA",1,0)</formula>
    </cfRule>
    <cfRule type="expression" dxfId="3989" priority="6082">
      <formula>IF($O194="DETECTADA",1,0)</formula>
    </cfRule>
  </conditionalFormatting>
  <conditionalFormatting sqref="R194">
    <cfRule type="containsErrors" dxfId="3988" priority="6075">
      <formula>ISERROR(R194)</formula>
    </cfRule>
    <cfRule type="notContainsErrors" dxfId="3987" priority="6076">
      <formula>NOT(ISERROR(R194))</formula>
    </cfRule>
  </conditionalFormatting>
  <conditionalFormatting sqref="A193">
    <cfRule type="cellIs" dxfId="3986" priority="5985" operator="equal">
      <formula>900000000</formula>
    </cfRule>
  </conditionalFormatting>
  <conditionalFormatting sqref="A193 G193:I193 C193:E193 K193">
    <cfRule type="containsErrors" dxfId="3985" priority="5986">
      <formula>ISERROR(A193)</formula>
    </cfRule>
    <cfRule type="notContainsErrors" dxfId="3984" priority="5987">
      <formula>NOT(ISERROR(A193))</formula>
    </cfRule>
  </conditionalFormatting>
  <conditionalFormatting sqref="O193">
    <cfRule type="expression" dxfId="3983" priority="5979">
      <formula>IF($O193="CONTINUA",1,0)</formula>
    </cfRule>
    <cfRule type="expression" dxfId="3982" priority="5980">
      <formula>IF($O193="REQUERIMIENTO",1,0)</formula>
    </cfRule>
    <cfRule type="expression" dxfId="3981" priority="5981">
      <formula>IF($O193="PERSISTE",1,0)</formula>
    </cfRule>
    <cfRule type="expression" dxfId="3980" priority="5982">
      <formula>IF($O193="PARCIALMENTE ATENDIDA",1,0)</formula>
    </cfRule>
    <cfRule type="expression" priority="5983">
      <formula>IF($O193="ATENDIDA",1,0)</formula>
    </cfRule>
    <cfRule type="expression" dxfId="3979" priority="5984">
      <formula>IF($O193="DETECTADA",1,0)</formula>
    </cfRule>
  </conditionalFormatting>
  <conditionalFormatting sqref="O193">
    <cfRule type="expression" dxfId="3978" priority="5973">
      <formula>IF($O193="CONTINÚA",1,0)</formula>
    </cfRule>
    <cfRule type="expression" dxfId="3977" priority="5974">
      <formula>IF($O193="REQUERIMIENTO",1,0)</formula>
    </cfRule>
    <cfRule type="expression" dxfId="3976" priority="5975">
      <formula>IF($O193="PERSISTE",1,0)</formula>
    </cfRule>
    <cfRule type="expression" dxfId="3975" priority="5976">
      <formula>IF($O193="PARCIALMENTE ATENDIDA",1,0)</formula>
    </cfRule>
    <cfRule type="expression" priority="5977">
      <formula>IF($O193="ATENDIDA",1,0)</formula>
    </cfRule>
    <cfRule type="expression" dxfId="3974" priority="5978">
      <formula>IF($O193="DETECTADA",1,0)</formula>
    </cfRule>
  </conditionalFormatting>
  <conditionalFormatting sqref="O193">
    <cfRule type="expression" dxfId="3973" priority="5967">
      <formula>IF($O193="CONTINUA",1,0)</formula>
    </cfRule>
    <cfRule type="expression" dxfId="3972" priority="5968">
      <formula>IF($O193="REQUERIMIENTO",1,0)</formula>
    </cfRule>
    <cfRule type="expression" dxfId="3971" priority="5969">
      <formula>IF($O193="PERSISTE",1,0)</formula>
    </cfRule>
    <cfRule type="expression" dxfId="3970" priority="5970">
      <formula>IF($O193="PARCIALMENTE ATENDIDA",1,0)</formula>
    </cfRule>
    <cfRule type="expression" priority="5971">
      <formula>IF($O193="ATENDIDA",1,0)</formula>
    </cfRule>
    <cfRule type="expression" dxfId="3969" priority="5972">
      <formula>IF($O193="DETECTADA",1,0)</formula>
    </cfRule>
  </conditionalFormatting>
  <conditionalFormatting sqref="O193">
    <cfRule type="expression" dxfId="3968" priority="5961">
      <formula>IF($O193="CONTINÚA",1,0)</formula>
    </cfRule>
    <cfRule type="expression" dxfId="3967" priority="5962">
      <formula>IF($O193="REQUERIMIENTO",1,0)</formula>
    </cfRule>
    <cfRule type="expression" dxfId="3966" priority="5963">
      <formula>IF($O193="PERSISTE",1,0)</formula>
    </cfRule>
    <cfRule type="expression" dxfId="3965" priority="5964">
      <formula>IF($O193="PARCIALMENTE ATENDIDA",1,0)</formula>
    </cfRule>
    <cfRule type="expression" priority="5965">
      <formula>IF($O193="ATENDIDA",1,0)</formula>
    </cfRule>
    <cfRule type="expression" dxfId="3964" priority="5966">
      <formula>IF($O193="DETECTADA",1,0)</formula>
    </cfRule>
  </conditionalFormatting>
  <conditionalFormatting sqref="R193">
    <cfRule type="containsErrors" dxfId="3963" priority="5959">
      <formula>ISERROR(R193)</formula>
    </cfRule>
    <cfRule type="notContainsErrors" dxfId="3962" priority="5960">
      <formula>NOT(ISERROR(R193))</formula>
    </cfRule>
  </conditionalFormatting>
  <conditionalFormatting sqref="A192">
    <cfRule type="cellIs" dxfId="3961" priority="5956" operator="equal">
      <formula>900000000</formula>
    </cfRule>
  </conditionalFormatting>
  <conditionalFormatting sqref="A192 G192:I192 C192:E192 K192">
    <cfRule type="containsErrors" dxfId="3960" priority="5957">
      <formula>ISERROR(A192)</formula>
    </cfRule>
    <cfRule type="notContainsErrors" dxfId="3959" priority="5958">
      <formula>NOT(ISERROR(A192))</formula>
    </cfRule>
  </conditionalFormatting>
  <conditionalFormatting sqref="O192">
    <cfRule type="expression" dxfId="3958" priority="5950">
      <formula>IF($O192="CONTINUA",1,0)</formula>
    </cfRule>
    <cfRule type="expression" dxfId="3957" priority="5951">
      <formula>IF($O192="REQUERIMIENTO",1,0)</formula>
    </cfRule>
    <cfRule type="expression" dxfId="3956" priority="5952">
      <formula>IF($O192="PERSISTE",1,0)</formula>
    </cfRule>
    <cfRule type="expression" dxfId="3955" priority="5953">
      <formula>IF($O192="PARCIALMENTE ATENDIDA",1,0)</formula>
    </cfRule>
    <cfRule type="expression" priority="5954">
      <formula>IF($O192="ATENDIDA",1,0)</formula>
    </cfRule>
    <cfRule type="expression" dxfId="3954" priority="5955">
      <formula>IF($O192="DETECTADA",1,0)</formula>
    </cfRule>
  </conditionalFormatting>
  <conditionalFormatting sqref="O192">
    <cfRule type="expression" dxfId="3953" priority="5944">
      <formula>IF($O192="CONTINÚA",1,0)</formula>
    </cfRule>
    <cfRule type="expression" dxfId="3952" priority="5945">
      <formula>IF($O192="REQUERIMIENTO",1,0)</formula>
    </cfRule>
    <cfRule type="expression" dxfId="3951" priority="5946">
      <formula>IF($O192="PERSISTE",1,0)</formula>
    </cfRule>
    <cfRule type="expression" dxfId="3950" priority="5947">
      <formula>IF($O192="PARCIALMENTE ATENDIDA",1,0)</formula>
    </cfRule>
    <cfRule type="expression" priority="5948">
      <formula>IF($O192="ATENDIDA",1,0)</formula>
    </cfRule>
    <cfRule type="expression" dxfId="3949" priority="5949">
      <formula>IF($O192="DETECTADA",1,0)</formula>
    </cfRule>
  </conditionalFormatting>
  <conditionalFormatting sqref="O192">
    <cfRule type="expression" dxfId="3948" priority="5938">
      <formula>IF($O192="CONTINUA",1,0)</formula>
    </cfRule>
    <cfRule type="expression" dxfId="3947" priority="5939">
      <formula>IF($O192="REQUERIMIENTO",1,0)</formula>
    </cfRule>
    <cfRule type="expression" dxfId="3946" priority="5940">
      <formula>IF($O192="PERSISTE",1,0)</formula>
    </cfRule>
    <cfRule type="expression" dxfId="3945" priority="5941">
      <formula>IF($O192="PARCIALMENTE ATENDIDA",1,0)</formula>
    </cfRule>
    <cfRule type="expression" priority="5942">
      <formula>IF($O192="ATENDIDA",1,0)</formula>
    </cfRule>
    <cfRule type="expression" dxfId="3944" priority="5943">
      <formula>IF($O192="DETECTADA",1,0)</formula>
    </cfRule>
  </conditionalFormatting>
  <conditionalFormatting sqref="O192">
    <cfRule type="expression" dxfId="3943" priority="5932">
      <formula>IF($O192="CONTINÚA",1,0)</formula>
    </cfRule>
    <cfRule type="expression" dxfId="3942" priority="5933">
      <formula>IF($O192="REQUERIMIENTO",1,0)</formula>
    </cfRule>
    <cfRule type="expression" dxfId="3941" priority="5934">
      <formula>IF($O192="PERSISTE",1,0)</formula>
    </cfRule>
    <cfRule type="expression" dxfId="3940" priority="5935">
      <formula>IF($O192="PARCIALMENTE ATENDIDA",1,0)</formula>
    </cfRule>
    <cfRule type="expression" priority="5936">
      <formula>IF($O192="ATENDIDA",1,0)</formula>
    </cfRule>
    <cfRule type="expression" dxfId="3939" priority="5937">
      <formula>IF($O192="DETECTADA",1,0)</formula>
    </cfRule>
  </conditionalFormatting>
  <conditionalFormatting sqref="R192">
    <cfRule type="containsErrors" dxfId="3938" priority="5930">
      <formula>ISERROR(R192)</formula>
    </cfRule>
    <cfRule type="notContainsErrors" dxfId="3937" priority="5931">
      <formula>NOT(ISERROR(R192))</formula>
    </cfRule>
  </conditionalFormatting>
  <conditionalFormatting sqref="A191">
    <cfRule type="cellIs" dxfId="3936" priority="5927" operator="equal">
      <formula>900000000</formula>
    </cfRule>
  </conditionalFormatting>
  <conditionalFormatting sqref="A191 G191:I191 C191:E191 K191">
    <cfRule type="containsErrors" dxfId="3935" priority="5928">
      <formula>ISERROR(A191)</formula>
    </cfRule>
    <cfRule type="notContainsErrors" dxfId="3934" priority="5929">
      <formula>NOT(ISERROR(A191))</formula>
    </cfRule>
  </conditionalFormatting>
  <conditionalFormatting sqref="O191">
    <cfRule type="expression" dxfId="3933" priority="5921">
      <formula>IF($O191="CONTINUA",1,0)</formula>
    </cfRule>
    <cfRule type="expression" dxfId="3932" priority="5922">
      <formula>IF($O191="REQUERIMIENTO",1,0)</formula>
    </cfRule>
    <cfRule type="expression" dxfId="3931" priority="5923">
      <formula>IF($O191="PERSISTE",1,0)</formula>
    </cfRule>
    <cfRule type="expression" dxfId="3930" priority="5924">
      <formula>IF($O191="PARCIALMENTE ATENDIDA",1,0)</formula>
    </cfRule>
    <cfRule type="expression" priority="5925">
      <formula>IF($O191="ATENDIDA",1,0)</formula>
    </cfRule>
    <cfRule type="expression" dxfId="3929" priority="5926">
      <formula>IF($O191="DETECTADA",1,0)</formula>
    </cfRule>
  </conditionalFormatting>
  <conditionalFormatting sqref="O191">
    <cfRule type="expression" dxfId="3928" priority="5915">
      <formula>IF($O191="CONTINÚA",1,0)</formula>
    </cfRule>
    <cfRule type="expression" dxfId="3927" priority="5916">
      <formula>IF($O191="REQUERIMIENTO",1,0)</formula>
    </cfRule>
    <cfRule type="expression" dxfId="3926" priority="5917">
      <formula>IF($O191="PERSISTE",1,0)</formula>
    </cfRule>
    <cfRule type="expression" dxfId="3925" priority="5918">
      <formula>IF($O191="PARCIALMENTE ATENDIDA",1,0)</formula>
    </cfRule>
    <cfRule type="expression" priority="5919">
      <formula>IF($O191="ATENDIDA",1,0)</formula>
    </cfRule>
    <cfRule type="expression" dxfId="3924" priority="5920">
      <formula>IF($O191="DETECTADA",1,0)</formula>
    </cfRule>
  </conditionalFormatting>
  <conditionalFormatting sqref="O191">
    <cfRule type="expression" dxfId="3923" priority="5909">
      <formula>IF($O191="CONTINUA",1,0)</formula>
    </cfRule>
    <cfRule type="expression" dxfId="3922" priority="5910">
      <formula>IF($O191="REQUERIMIENTO",1,0)</formula>
    </cfRule>
    <cfRule type="expression" dxfId="3921" priority="5911">
      <formula>IF($O191="PERSISTE",1,0)</formula>
    </cfRule>
    <cfRule type="expression" dxfId="3920" priority="5912">
      <formula>IF($O191="PARCIALMENTE ATENDIDA",1,0)</formula>
    </cfRule>
    <cfRule type="expression" priority="5913">
      <formula>IF($O191="ATENDIDA",1,0)</formula>
    </cfRule>
    <cfRule type="expression" dxfId="3919" priority="5914">
      <formula>IF($O191="DETECTADA",1,0)</formula>
    </cfRule>
  </conditionalFormatting>
  <conditionalFormatting sqref="O191">
    <cfRule type="expression" dxfId="3918" priority="5903">
      <formula>IF($O191="CONTINÚA",1,0)</formula>
    </cfRule>
    <cfRule type="expression" dxfId="3917" priority="5904">
      <formula>IF($O191="REQUERIMIENTO",1,0)</formula>
    </cfRule>
    <cfRule type="expression" dxfId="3916" priority="5905">
      <formula>IF($O191="PERSISTE",1,0)</formula>
    </cfRule>
    <cfRule type="expression" dxfId="3915" priority="5906">
      <formula>IF($O191="PARCIALMENTE ATENDIDA",1,0)</formula>
    </cfRule>
    <cfRule type="expression" priority="5907">
      <formula>IF($O191="ATENDIDA",1,0)</formula>
    </cfRule>
    <cfRule type="expression" dxfId="3914" priority="5908">
      <formula>IF($O191="DETECTADA",1,0)</formula>
    </cfRule>
  </conditionalFormatting>
  <conditionalFormatting sqref="R191">
    <cfRule type="containsErrors" dxfId="3913" priority="5901">
      <formula>ISERROR(R191)</formula>
    </cfRule>
    <cfRule type="notContainsErrors" dxfId="3912" priority="5902">
      <formula>NOT(ISERROR(R191))</formula>
    </cfRule>
  </conditionalFormatting>
  <conditionalFormatting sqref="A190">
    <cfRule type="cellIs" dxfId="3911" priority="5898" operator="equal">
      <formula>900000000</formula>
    </cfRule>
  </conditionalFormatting>
  <conditionalFormatting sqref="A190 G190:I190 C190:E190 K190">
    <cfRule type="containsErrors" dxfId="3910" priority="5899">
      <formula>ISERROR(A190)</formula>
    </cfRule>
    <cfRule type="notContainsErrors" dxfId="3909" priority="5900">
      <formula>NOT(ISERROR(A190))</formula>
    </cfRule>
  </conditionalFormatting>
  <conditionalFormatting sqref="O190">
    <cfRule type="expression" dxfId="3908" priority="5892">
      <formula>IF($O190="CONTINUA",1,0)</formula>
    </cfRule>
    <cfRule type="expression" dxfId="3907" priority="5893">
      <formula>IF($O190="REQUERIMIENTO",1,0)</formula>
    </cfRule>
    <cfRule type="expression" dxfId="3906" priority="5894">
      <formula>IF($O190="PERSISTE",1,0)</formula>
    </cfRule>
    <cfRule type="expression" dxfId="3905" priority="5895">
      <formula>IF($O190="PARCIALMENTE ATENDIDA",1,0)</formula>
    </cfRule>
    <cfRule type="expression" priority="5896">
      <formula>IF($O190="ATENDIDA",1,0)</formula>
    </cfRule>
    <cfRule type="expression" dxfId="3904" priority="5897">
      <formula>IF($O190="DETECTADA",1,0)</formula>
    </cfRule>
  </conditionalFormatting>
  <conditionalFormatting sqref="O190">
    <cfRule type="expression" dxfId="3903" priority="5886">
      <formula>IF($O190="CONTINÚA",1,0)</formula>
    </cfRule>
    <cfRule type="expression" dxfId="3902" priority="5887">
      <formula>IF($O190="REQUERIMIENTO",1,0)</formula>
    </cfRule>
    <cfRule type="expression" dxfId="3901" priority="5888">
      <formula>IF($O190="PERSISTE",1,0)</formula>
    </cfRule>
    <cfRule type="expression" dxfId="3900" priority="5889">
      <formula>IF($O190="PARCIALMENTE ATENDIDA",1,0)</formula>
    </cfRule>
    <cfRule type="expression" priority="5890">
      <formula>IF($O190="ATENDIDA",1,0)</formula>
    </cfRule>
    <cfRule type="expression" dxfId="3899" priority="5891">
      <formula>IF($O190="DETECTADA",1,0)</formula>
    </cfRule>
  </conditionalFormatting>
  <conditionalFormatting sqref="O190">
    <cfRule type="expression" dxfId="3898" priority="5880">
      <formula>IF($O190="CONTINUA",1,0)</formula>
    </cfRule>
    <cfRule type="expression" dxfId="3897" priority="5881">
      <formula>IF($O190="REQUERIMIENTO",1,0)</formula>
    </cfRule>
    <cfRule type="expression" dxfId="3896" priority="5882">
      <formula>IF($O190="PERSISTE",1,0)</formula>
    </cfRule>
    <cfRule type="expression" dxfId="3895" priority="5883">
      <formula>IF($O190="PARCIALMENTE ATENDIDA",1,0)</formula>
    </cfRule>
    <cfRule type="expression" priority="5884">
      <formula>IF($O190="ATENDIDA",1,0)</formula>
    </cfRule>
    <cfRule type="expression" dxfId="3894" priority="5885">
      <formula>IF($O190="DETECTADA",1,0)</formula>
    </cfRule>
  </conditionalFormatting>
  <conditionalFormatting sqref="O190">
    <cfRule type="expression" dxfId="3893" priority="5874">
      <formula>IF($O190="CONTINÚA",1,0)</formula>
    </cfRule>
    <cfRule type="expression" dxfId="3892" priority="5875">
      <formula>IF($O190="REQUERIMIENTO",1,0)</formula>
    </cfRule>
    <cfRule type="expression" dxfId="3891" priority="5876">
      <formula>IF($O190="PERSISTE",1,0)</formula>
    </cfRule>
    <cfRule type="expression" dxfId="3890" priority="5877">
      <formula>IF($O190="PARCIALMENTE ATENDIDA",1,0)</formula>
    </cfRule>
    <cfRule type="expression" priority="5878">
      <formula>IF($O190="ATENDIDA",1,0)</formula>
    </cfRule>
    <cfRule type="expression" dxfId="3889" priority="5879">
      <formula>IF($O190="DETECTADA",1,0)</formula>
    </cfRule>
  </conditionalFormatting>
  <conditionalFormatting sqref="R190">
    <cfRule type="containsErrors" dxfId="3888" priority="5872">
      <formula>ISERROR(R190)</formula>
    </cfRule>
    <cfRule type="notContainsErrors" dxfId="3887" priority="5873">
      <formula>NOT(ISERROR(R190))</formula>
    </cfRule>
  </conditionalFormatting>
  <conditionalFormatting sqref="A189">
    <cfRule type="cellIs" dxfId="3886" priority="5869" operator="equal">
      <formula>900000000</formula>
    </cfRule>
  </conditionalFormatting>
  <conditionalFormatting sqref="A189 G189:I189 C189:E189 K189">
    <cfRule type="containsErrors" dxfId="3885" priority="5870">
      <formula>ISERROR(A189)</formula>
    </cfRule>
    <cfRule type="notContainsErrors" dxfId="3884" priority="5871">
      <formula>NOT(ISERROR(A189))</formula>
    </cfRule>
  </conditionalFormatting>
  <conditionalFormatting sqref="O189">
    <cfRule type="expression" dxfId="3883" priority="5863">
      <formula>IF($O189="CONTINUA",1,0)</formula>
    </cfRule>
    <cfRule type="expression" dxfId="3882" priority="5864">
      <formula>IF($O189="REQUERIMIENTO",1,0)</formula>
    </cfRule>
    <cfRule type="expression" dxfId="3881" priority="5865">
      <formula>IF($O189="PERSISTE",1,0)</formula>
    </cfRule>
    <cfRule type="expression" dxfId="3880" priority="5866">
      <formula>IF($O189="PARCIALMENTE ATENDIDA",1,0)</formula>
    </cfRule>
    <cfRule type="expression" priority="5867">
      <formula>IF($O189="ATENDIDA",1,0)</formula>
    </cfRule>
    <cfRule type="expression" dxfId="3879" priority="5868">
      <formula>IF($O189="DETECTADA",1,0)</formula>
    </cfRule>
  </conditionalFormatting>
  <conditionalFormatting sqref="O189">
    <cfRule type="expression" dxfId="3878" priority="5857">
      <formula>IF($O189="CONTINÚA",1,0)</formula>
    </cfRule>
    <cfRule type="expression" dxfId="3877" priority="5858">
      <formula>IF($O189="REQUERIMIENTO",1,0)</formula>
    </cfRule>
    <cfRule type="expression" dxfId="3876" priority="5859">
      <formula>IF($O189="PERSISTE",1,0)</formula>
    </cfRule>
    <cfRule type="expression" dxfId="3875" priority="5860">
      <formula>IF($O189="PARCIALMENTE ATENDIDA",1,0)</formula>
    </cfRule>
    <cfRule type="expression" priority="5861">
      <formula>IF($O189="ATENDIDA",1,0)</formula>
    </cfRule>
    <cfRule type="expression" dxfId="3874" priority="5862">
      <formula>IF($O189="DETECTADA",1,0)</formula>
    </cfRule>
  </conditionalFormatting>
  <conditionalFormatting sqref="O189">
    <cfRule type="expression" dxfId="3873" priority="5851">
      <formula>IF($O189="CONTINUA",1,0)</formula>
    </cfRule>
    <cfRule type="expression" dxfId="3872" priority="5852">
      <formula>IF($O189="REQUERIMIENTO",1,0)</formula>
    </cfRule>
    <cfRule type="expression" dxfId="3871" priority="5853">
      <formula>IF($O189="PERSISTE",1,0)</formula>
    </cfRule>
    <cfRule type="expression" dxfId="3870" priority="5854">
      <formula>IF($O189="PARCIALMENTE ATENDIDA",1,0)</formula>
    </cfRule>
    <cfRule type="expression" priority="5855">
      <formula>IF($O189="ATENDIDA",1,0)</formula>
    </cfRule>
    <cfRule type="expression" dxfId="3869" priority="5856">
      <formula>IF($O189="DETECTADA",1,0)</formula>
    </cfRule>
  </conditionalFormatting>
  <conditionalFormatting sqref="O189">
    <cfRule type="expression" dxfId="3868" priority="5845">
      <formula>IF($O189="CONTINÚA",1,0)</formula>
    </cfRule>
    <cfRule type="expression" dxfId="3867" priority="5846">
      <formula>IF($O189="REQUERIMIENTO",1,0)</formula>
    </cfRule>
    <cfRule type="expression" dxfId="3866" priority="5847">
      <formula>IF($O189="PERSISTE",1,0)</formula>
    </cfRule>
    <cfRule type="expression" dxfId="3865" priority="5848">
      <formula>IF($O189="PARCIALMENTE ATENDIDA",1,0)</formula>
    </cfRule>
    <cfRule type="expression" priority="5849">
      <formula>IF($O189="ATENDIDA",1,0)</formula>
    </cfRule>
    <cfRule type="expression" dxfId="3864" priority="5850">
      <formula>IF($O189="DETECTADA",1,0)</formula>
    </cfRule>
  </conditionalFormatting>
  <conditionalFormatting sqref="R189">
    <cfRule type="containsErrors" dxfId="3863" priority="5843">
      <formula>ISERROR(R189)</formula>
    </cfRule>
    <cfRule type="notContainsErrors" dxfId="3862" priority="5844">
      <formula>NOT(ISERROR(R189))</formula>
    </cfRule>
  </conditionalFormatting>
  <conditionalFormatting sqref="A187:A188">
    <cfRule type="cellIs" dxfId="3861" priority="5840" operator="equal">
      <formula>900000000</formula>
    </cfRule>
  </conditionalFormatting>
  <conditionalFormatting sqref="A187:A188 C187:E188 G187:I188 K187:K188">
    <cfRule type="containsErrors" dxfId="3860" priority="5841">
      <formula>ISERROR(A187)</formula>
    </cfRule>
    <cfRule type="notContainsErrors" dxfId="3859" priority="5842">
      <formula>NOT(ISERROR(A187))</formula>
    </cfRule>
  </conditionalFormatting>
  <conditionalFormatting sqref="O187:O188">
    <cfRule type="expression" dxfId="3858" priority="5834">
      <formula>IF($O187="CONTINUA",1,0)</formula>
    </cfRule>
    <cfRule type="expression" dxfId="3857" priority="5835">
      <formula>IF($O187="REQUERIMIENTO",1,0)</formula>
    </cfRule>
    <cfRule type="expression" dxfId="3856" priority="5836">
      <formula>IF($O187="PERSISTE",1,0)</formula>
    </cfRule>
    <cfRule type="expression" dxfId="3855" priority="5837">
      <formula>IF($O187="PARCIALMENTE ATENDIDA",1,0)</formula>
    </cfRule>
    <cfRule type="expression" priority="5838">
      <formula>IF($O187="ATENDIDA",1,0)</formula>
    </cfRule>
    <cfRule type="expression" dxfId="3854" priority="5839">
      <formula>IF($O187="DETECTADA",1,0)</formula>
    </cfRule>
  </conditionalFormatting>
  <conditionalFormatting sqref="O187:O188">
    <cfRule type="expression" dxfId="3853" priority="5828">
      <formula>IF($O187="CONTINÚA",1,0)</formula>
    </cfRule>
    <cfRule type="expression" dxfId="3852" priority="5829">
      <formula>IF($O187="REQUERIMIENTO",1,0)</formula>
    </cfRule>
    <cfRule type="expression" dxfId="3851" priority="5830">
      <formula>IF($O187="PERSISTE",1,0)</formula>
    </cfRule>
    <cfRule type="expression" dxfId="3850" priority="5831">
      <formula>IF($O187="PARCIALMENTE ATENDIDA",1,0)</formula>
    </cfRule>
    <cfRule type="expression" priority="5832">
      <formula>IF($O187="ATENDIDA",1,0)</formula>
    </cfRule>
    <cfRule type="expression" dxfId="3849" priority="5833">
      <formula>IF($O187="DETECTADA",1,0)</formula>
    </cfRule>
  </conditionalFormatting>
  <conditionalFormatting sqref="O187:O188">
    <cfRule type="expression" dxfId="3848" priority="5822">
      <formula>IF($O187="CONTINUA",1,0)</formula>
    </cfRule>
    <cfRule type="expression" dxfId="3847" priority="5823">
      <formula>IF($O187="REQUERIMIENTO",1,0)</formula>
    </cfRule>
    <cfRule type="expression" dxfId="3846" priority="5824">
      <formula>IF($O187="PERSISTE",1,0)</formula>
    </cfRule>
    <cfRule type="expression" dxfId="3845" priority="5825">
      <formula>IF($O187="PARCIALMENTE ATENDIDA",1,0)</formula>
    </cfRule>
    <cfRule type="expression" priority="5826">
      <formula>IF($O187="ATENDIDA",1,0)</formula>
    </cfRule>
    <cfRule type="expression" dxfId="3844" priority="5827">
      <formula>IF($O187="DETECTADA",1,0)</formula>
    </cfRule>
  </conditionalFormatting>
  <conditionalFormatting sqref="O187:O188">
    <cfRule type="expression" dxfId="3843" priority="5816">
      <formula>IF($O187="CONTINÚA",1,0)</formula>
    </cfRule>
    <cfRule type="expression" dxfId="3842" priority="5817">
      <formula>IF($O187="REQUERIMIENTO",1,0)</formula>
    </cfRule>
    <cfRule type="expression" dxfId="3841" priority="5818">
      <formula>IF($O187="PERSISTE",1,0)</formula>
    </cfRule>
    <cfRule type="expression" dxfId="3840" priority="5819">
      <formula>IF($O187="PARCIALMENTE ATENDIDA",1,0)</formula>
    </cfRule>
    <cfRule type="expression" priority="5820">
      <formula>IF($O187="ATENDIDA",1,0)</formula>
    </cfRule>
    <cfRule type="expression" dxfId="3839" priority="5821">
      <formula>IF($O187="DETECTADA",1,0)</formula>
    </cfRule>
  </conditionalFormatting>
  <conditionalFormatting sqref="R187:R188">
    <cfRule type="containsErrors" dxfId="3838" priority="5814">
      <formula>ISERROR(R187)</formula>
    </cfRule>
    <cfRule type="notContainsErrors" dxfId="3837" priority="5815">
      <formula>NOT(ISERROR(R187))</formula>
    </cfRule>
  </conditionalFormatting>
  <conditionalFormatting sqref="A186">
    <cfRule type="cellIs" dxfId="3836" priority="5811" operator="equal">
      <formula>900000000</formula>
    </cfRule>
  </conditionalFormatting>
  <conditionalFormatting sqref="A186 G186:I186 C186:E186 K186">
    <cfRule type="containsErrors" dxfId="3835" priority="5812">
      <formula>ISERROR(A186)</formula>
    </cfRule>
    <cfRule type="notContainsErrors" dxfId="3834" priority="5813">
      <formula>NOT(ISERROR(A186))</formula>
    </cfRule>
  </conditionalFormatting>
  <conditionalFormatting sqref="O186">
    <cfRule type="expression" dxfId="3833" priority="5805">
      <formula>IF($O186="CONTINUA",1,0)</formula>
    </cfRule>
    <cfRule type="expression" dxfId="3832" priority="5806">
      <formula>IF($O186="REQUERIMIENTO",1,0)</formula>
    </cfRule>
    <cfRule type="expression" dxfId="3831" priority="5807">
      <formula>IF($O186="PERSISTE",1,0)</formula>
    </cfRule>
    <cfRule type="expression" dxfId="3830" priority="5808">
      <formula>IF($O186="PARCIALMENTE ATENDIDA",1,0)</formula>
    </cfRule>
    <cfRule type="expression" priority="5809">
      <formula>IF($O186="ATENDIDA",1,0)</formula>
    </cfRule>
    <cfRule type="expression" dxfId="3829" priority="5810">
      <formula>IF($O186="DETECTADA",1,0)</formula>
    </cfRule>
  </conditionalFormatting>
  <conditionalFormatting sqref="O186">
    <cfRule type="expression" dxfId="3828" priority="5799">
      <formula>IF($O186="CONTINÚA",1,0)</formula>
    </cfRule>
    <cfRule type="expression" dxfId="3827" priority="5800">
      <formula>IF($O186="REQUERIMIENTO",1,0)</formula>
    </cfRule>
    <cfRule type="expression" dxfId="3826" priority="5801">
      <formula>IF($O186="PERSISTE",1,0)</formula>
    </cfRule>
    <cfRule type="expression" dxfId="3825" priority="5802">
      <formula>IF($O186="PARCIALMENTE ATENDIDA",1,0)</formula>
    </cfRule>
    <cfRule type="expression" priority="5803">
      <formula>IF($O186="ATENDIDA",1,0)</formula>
    </cfRule>
    <cfRule type="expression" dxfId="3824" priority="5804">
      <formula>IF($O186="DETECTADA",1,0)</formula>
    </cfRule>
  </conditionalFormatting>
  <conditionalFormatting sqref="O186">
    <cfRule type="expression" dxfId="3823" priority="5793">
      <formula>IF($O186="CONTINUA",1,0)</formula>
    </cfRule>
    <cfRule type="expression" dxfId="3822" priority="5794">
      <formula>IF($O186="REQUERIMIENTO",1,0)</formula>
    </cfRule>
    <cfRule type="expression" dxfId="3821" priority="5795">
      <formula>IF($O186="PERSISTE",1,0)</formula>
    </cfRule>
    <cfRule type="expression" dxfId="3820" priority="5796">
      <formula>IF($O186="PARCIALMENTE ATENDIDA",1,0)</formula>
    </cfRule>
    <cfRule type="expression" priority="5797">
      <formula>IF($O186="ATENDIDA",1,0)</formula>
    </cfRule>
    <cfRule type="expression" dxfId="3819" priority="5798">
      <formula>IF($O186="DETECTADA",1,0)</formula>
    </cfRule>
  </conditionalFormatting>
  <conditionalFormatting sqref="O186">
    <cfRule type="expression" dxfId="3818" priority="5787">
      <formula>IF($O186="CONTINÚA",1,0)</formula>
    </cfRule>
    <cfRule type="expression" dxfId="3817" priority="5788">
      <formula>IF($O186="REQUERIMIENTO",1,0)</formula>
    </cfRule>
    <cfRule type="expression" dxfId="3816" priority="5789">
      <formula>IF($O186="PERSISTE",1,0)</formula>
    </cfRule>
    <cfRule type="expression" dxfId="3815" priority="5790">
      <formula>IF($O186="PARCIALMENTE ATENDIDA",1,0)</formula>
    </cfRule>
    <cfRule type="expression" priority="5791">
      <formula>IF($O186="ATENDIDA",1,0)</formula>
    </cfRule>
    <cfRule type="expression" dxfId="3814" priority="5792">
      <formula>IF($O186="DETECTADA",1,0)</formula>
    </cfRule>
  </conditionalFormatting>
  <conditionalFormatting sqref="R186">
    <cfRule type="containsErrors" dxfId="3813" priority="5785">
      <formula>ISERROR(R186)</formula>
    </cfRule>
    <cfRule type="notContainsErrors" dxfId="3812" priority="5786">
      <formula>NOT(ISERROR(R186))</formula>
    </cfRule>
  </conditionalFormatting>
  <conditionalFormatting sqref="A185">
    <cfRule type="cellIs" dxfId="3811" priority="5753" operator="equal">
      <formula>900000000</formula>
    </cfRule>
  </conditionalFormatting>
  <conditionalFormatting sqref="A185 G185:I185 C185:E185 K185">
    <cfRule type="containsErrors" dxfId="3810" priority="5754">
      <formula>ISERROR(A185)</formula>
    </cfRule>
    <cfRule type="notContainsErrors" dxfId="3809" priority="5755">
      <formula>NOT(ISERROR(A185))</formula>
    </cfRule>
  </conditionalFormatting>
  <conditionalFormatting sqref="O185">
    <cfRule type="expression" dxfId="3808" priority="5747">
      <formula>IF($O185="CONTINUA",1,0)</formula>
    </cfRule>
    <cfRule type="expression" dxfId="3807" priority="5748">
      <formula>IF($O185="REQUERIMIENTO",1,0)</formula>
    </cfRule>
    <cfRule type="expression" dxfId="3806" priority="5749">
      <formula>IF($O185="PERSISTE",1,0)</formula>
    </cfRule>
    <cfRule type="expression" dxfId="3805" priority="5750">
      <formula>IF($O185="PARCIALMENTE ATENDIDA",1,0)</formula>
    </cfRule>
    <cfRule type="expression" priority="5751">
      <formula>IF($O185="ATENDIDA",1,0)</formula>
    </cfRule>
    <cfRule type="expression" dxfId="3804" priority="5752">
      <formula>IF($O185="DETECTADA",1,0)</formula>
    </cfRule>
  </conditionalFormatting>
  <conditionalFormatting sqref="O185">
    <cfRule type="expression" dxfId="3803" priority="5741">
      <formula>IF($O185="CONTINÚA",1,0)</formula>
    </cfRule>
    <cfRule type="expression" dxfId="3802" priority="5742">
      <formula>IF($O185="REQUERIMIENTO",1,0)</formula>
    </cfRule>
    <cfRule type="expression" dxfId="3801" priority="5743">
      <formula>IF($O185="PERSISTE",1,0)</formula>
    </cfRule>
    <cfRule type="expression" dxfId="3800" priority="5744">
      <formula>IF($O185="PARCIALMENTE ATENDIDA",1,0)</formula>
    </cfRule>
    <cfRule type="expression" priority="5745">
      <formula>IF($O185="ATENDIDA",1,0)</formula>
    </cfRule>
    <cfRule type="expression" dxfId="3799" priority="5746">
      <formula>IF($O185="DETECTADA",1,0)</formula>
    </cfRule>
  </conditionalFormatting>
  <conditionalFormatting sqref="O185">
    <cfRule type="expression" dxfId="3798" priority="5735">
      <formula>IF($O185="CONTINUA",1,0)</formula>
    </cfRule>
    <cfRule type="expression" dxfId="3797" priority="5736">
      <formula>IF($O185="REQUERIMIENTO",1,0)</formula>
    </cfRule>
    <cfRule type="expression" dxfId="3796" priority="5737">
      <formula>IF($O185="PERSISTE",1,0)</formula>
    </cfRule>
    <cfRule type="expression" dxfId="3795" priority="5738">
      <formula>IF($O185="PARCIALMENTE ATENDIDA",1,0)</formula>
    </cfRule>
    <cfRule type="expression" priority="5739">
      <formula>IF($O185="ATENDIDA",1,0)</formula>
    </cfRule>
    <cfRule type="expression" dxfId="3794" priority="5740">
      <formula>IF($O185="DETECTADA",1,0)</formula>
    </cfRule>
  </conditionalFormatting>
  <conditionalFormatting sqref="O185">
    <cfRule type="expression" dxfId="3793" priority="5729">
      <formula>IF($O185="CONTINÚA",1,0)</formula>
    </cfRule>
    <cfRule type="expression" dxfId="3792" priority="5730">
      <formula>IF($O185="REQUERIMIENTO",1,0)</formula>
    </cfRule>
    <cfRule type="expression" dxfId="3791" priority="5731">
      <formula>IF($O185="PERSISTE",1,0)</formula>
    </cfRule>
    <cfRule type="expression" dxfId="3790" priority="5732">
      <formula>IF($O185="PARCIALMENTE ATENDIDA",1,0)</formula>
    </cfRule>
    <cfRule type="expression" priority="5733">
      <formula>IF($O185="ATENDIDA",1,0)</formula>
    </cfRule>
    <cfRule type="expression" dxfId="3789" priority="5734">
      <formula>IF($O185="DETECTADA",1,0)</formula>
    </cfRule>
  </conditionalFormatting>
  <conditionalFormatting sqref="R185">
    <cfRule type="containsErrors" dxfId="3788" priority="5727">
      <formula>ISERROR(R185)</formula>
    </cfRule>
    <cfRule type="notContainsErrors" dxfId="3787" priority="5728">
      <formula>NOT(ISERROR(R185))</formula>
    </cfRule>
  </conditionalFormatting>
  <conditionalFormatting sqref="A184">
    <cfRule type="cellIs" dxfId="3786" priority="5724" operator="equal">
      <formula>900000000</formula>
    </cfRule>
  </conditionalFormatting>
  <conditionalFormatting sqref="A184 G184:I184 C184:E184 K184">
    <cfRule type="containsErrors" dxfId="3785" priority="5725">
      <formula>ISERROR(A184)</formula>
    </cfRule>
    <cfRule type="notContainsErrors" dxfId="3784" priority="5726">
      <formula>NOT(ISERROR(A184))</formula>
    </cfRule>
  </conditionalFormatting>
  <conditionalFormatting sqref="O184">
    <cfRule type="expression" dxfId="3783" priority="5718">
      <formula>IF($O184="CONTINUA",1,0)</formula>
    </cfRule>
    <cfRule type="expression" dxfId="3782" priority="5719">
      <formula>IF($O184="REQUERIMIENTO",1,0)</formula>
    </cfRule>
    <cfRule type="expression" dxfId="3781" priority="5720">
      <formula>IF($O184="PERSISTE",1,0)</formula>
    </cfRule>
    <cfRule type="expression" dxfId="3780" priority="5721">
      <formula>IF($O184="PARCIALMENTE ATENDIDA",1,0)</formula>
    </cfRule>
    <cfRule type="expression" priority="5722">
      <formula>IF($O184="ATENDIDA",1,0)</formula>
    </cfRule>
    <cfRule type="expression" dxfId="3779" priority="5723">
      <formula>IF($O184="DETECTADA",1,0)</formula>
    </cfRule>
  </conditionalFormatting>
  <conditionalFormatting sqref="O184">
    <cfRule type="expression" dxfId="3778" priority="5712">
      <formula>IF($O184="CONTINÚA",1,0)</formula>
    </cfRule>
    <cfRule type="expression" dxfId="3777" priority="5713">
      <formula>IF($O184="REQUERIMIENTO",1,0)</formula>
    </cfRule>
    <cfRule type="expression" dxfId="3776" priority="5714">
      <formula>IF($O184="PERSISTE",1,0)</formula>
    </cfRule>
    <cfRule type="expression" dxfId="3775" priority="5715">
      <formula>IF($O184="PARCIALMENTE ATENDIDA",1,0)</formula>
    </cfRule>
    <cfRule type="expression" priority="5716">
      <formula>IF($O184="ATENDIDA",1,0)</formula>
    </cfRule>
    <cfRule type="expression" dxfId="3774" priority="5717">
      <formula>IF($O184="DETECTADA",1,0)</formula>
    </cfRule>
  </conditionalFormatting>
  <conditionalFormatting sqref="O184">
    <cfRule type="expression" dxfId="3773" priority="5706">
      <formula>IF($O184="CONTINUA",1,0)</formula>
    </cfRule>
    <cfRule type="expression" dxfId="3772" priority="5707">
      <formula>IF($O184="REQUERIMIENTO",1,0)</formula>
    </cfRule>
    <cfRule type="expression" dxfId="3771" priority="5708">
      <formula>IF($O184="PERSISTE",1,0)</formula>
    </cfRule>
    <cfRule type="expression" dxfId="3770" priority="5709">
      <formula>IF($O184="PARCIALMENTE ATENDIDA",1,0)</formula>
    </cfRule>
    <cfRule type="expression" priority="5710">
      <formula>IF($O184="ATENDIDA",1,0)</formula>
    </cfRule>
    <cfRule type="expression" dxfId="3769" priority="5711">
      <formula>IF($O184="DETECTADA",1,0)</formula>
    </cfRule>
  </conditionalFormatting>
  <conditionalFormatting sqref="O184">
    <cfRule type="expression" dxfId="3768" priority="5700">
      <formula>IF($O184="CONTINÚA",1,0)</formula>
    </cfRule>
    <cfRule type="expression" dxfId="3767" priority="5701">
      <formula>IF($O184="REQUERIMIENTO",1,0)</formula>
    </cfRule>
    <cfRule type="expression" dxfId="3766" priority="5702">
      <formula>IF($O184="PERSISTE",1,0)</formula>
    </cfRule>
    <cfRule type="expression" dxfId="3765" priority="5703">
      <formula>IF($O184="PARCIALMENTE ATENDIDA",1,0)</formula>
    </cfRule>
    <cfRule type="expression" priority="5704">
      <formula>IF($O184="ATENDIDA",1,0)</formula>
    </cfRule>
    <cfRule type="expression" dxfId="3764" priority="5705">
      <formula>IF($O184="DETECTADA",1,0)</formula>
    </cfRule>
  </conditionalFormatting>
  <conditionalFormatting sqref="R184">
    <cfRule type="containsErrors" dxfId="3763" priority="5698">
      <formula>ISERROR(R184)</formula>
    </cfRule>
    <cfRule type="notContainsErrors" dxfId="3762" priority="5699">
      <formula>NOT(ISERROR(R184))</formula>
    </cfRule>
  </conditionalFormatting>
  <conditionalFormatting sqref="A183">
    <cfRule type="cellIs" dxfId="3761" priority="5695" operator="equal">
      <formula>900000000</formula>
    </cfRule>
  </conditionalFormatting>
  <conditionalFormatting sqref="A183 G183:I183 C183:E183 K183">
    <cfRule type="containsErrors" dxfId="3760" priority="5696">
      <formula>ISERROR(A183)</formula>
    </cfRule>
    <cfRule type="notContainsErrors" dxfId="3759" priority="5697">
      <formula>NOT(ISERROR(A183))</formula>
    </cfRule>
  </conditionalFormatting>
  <conditionalFormatting sqref="O183">
    <cfRule type="expression" dxfId="3758" priority="5689">
      <formula>IF($O183="CONTINUA",1,0)</formula>
    </cfRule>
    <cfRule type="expression" dxfId="3757" priority="5690">
      <formula>IF($O183="REQUERIMIENTO",1,0)</formula>
    </cfRule>
    <cfRule type="expression" dxfId="3756" priority="5691">
      <formula>IF($O183="PERSISTE",1,0)</formula>
    </cfRule>
    <cfRule type="expression" dxfId="3755" priority="5692">
      <formula>IF($O183="PARCIALMENTE ATENDIDA",1,0)</formula>
    </cfRule>
    <cfRule type="expression" priority="5693">
      <formula>IF($O183="ATENDIDA",1,0)</formula>
    </cfRule>
    <cfRule type="expression" dxfId="3754" priority="5694">
      <formula>IF($O183="DETECTADA",1,0)</formula>
    </cfRule>
  </conditionalFormatting>
  <conditionalFormatting sqref="O183">
    <cfRule type="expression" dxfId="3753" priority="5683">
      <formula>IF($O183="CONTINÚA",1,0)</formula>
    </cfRule>
    <cfRule type="expression" dxfId="3752" priority="5684">
      <formula>IF($O183="REQUERIMIENTO",1,0)</formula>
    </cfRule>
    <cfRule type="expression" dxfId="3751" priority="5685">
      <formula>IF($O183="PERSISTE",1,0)</formula>
    </cfRule>
    <cfRule type="expression" dxfId="3750" priority="5686">
      <formula>IF($O183="PARCIALMENTE ATENDIDA",1,0)</formula>
    </cfRule>
    <cfRule type="expression" priority="5687">
      <formula>IF($O183="ATENDIDA",1,0)</formula>
    </cfRule>
    <cfRule type="expression" dxfId="3749" priority="5688">
      <formula>IF($O183="DETECTADA",1,0)</formula>
    </cfRule>
  </conditionalFormatting>
  <conditionalFormatting sqref="O183">
    <cfRule type="expression" dxfId="3748" priority="5677">
      <formula>IF($O183="CONTINUA",1,0)</formula>
    </cfRule>
    <cfRule type="expression" dxfId="3747" priority="5678">
      <formula>IF($O183="REQUERIMIENTO",1,0)</formula>
    </cfRule>
    <cfRule type="expression" dxfId="3746" priority="5679">
      <formula>IF($O183="PERSISTE",1,0)</formula>
    </cfRule>
    <cfRule type="expression" dxfId="3745" priority="5680">
      <formula>IF($O183="PARCIALMENTE ATENDIDA",1,0)</formula>
    </cfRule>
    <cfRule type="expression" priority="5681">
      <formula>IF($O183="ATENDIDA",1,0)</formula>
    </cfRule>
    <cfRule type="expression" dxfId="3744" priority="5682">
      <formula>IF($O183="DETECTADA",1,0)</formula>
    </cfRule>
  </conditionalFormatting>
  <conditionalFormatting sqref="O183">
    <cfRule type="expression" dxfId="3743" priority="5671">
      <formula>IF($O183="CONTINÚA",1,0)</formula>
    </cfRule>
    <cfRule type="expression" dxfId="3742" priority="5672">
      <formula>IF($O183="REQUERIMIENTO",1,0)</formula>
    </cfRule>
    <cfRule type="expression" dxfId="3741" priority="5673">
      <formula>IF($O183="PERSISTE",1,0)</formula>
    </cfRule>
    <cfRule type="expression" dxfId="3740" priority="5674">
      <formula>IF($O183="PARCIALMENTE ATENDIDA",1,0)</formula>
    </cfRule>
    <cfRule type="expression" priority="5675">
      <formula>IF($O183="ATENDIDA",1,0)</formula>
    </cfRule>
    <cfRule type="expression" dxfId="3739" priority="5676">
      <formula>IF($O183="DETECTADA",1,0)</formula>
    </cfRule>
  </conditionalFormatting>
  <conditionalFormatting sqref="R183">
    <cfRule type="containsErrors" dxfId="3738" priority="5669">
      <formula>ISERROR(R183)</formula>
    </cfRule>
    <cfRule type="notContainsErrors" dxfId="3737" priority="5670">
      <formula>NOT(ISERROR(R183))</formula>
    </cfRule>
  </conditionalFormatting>
  <conditionalFormatting sqref="A182">
    <cfRule type="cellIs" dxfId="3736" priority="5666" operator="equal">
      <formula>900000000</formula>
    </cfRule>
  </conditionalFormatting>
  <conditionalFormatting sqref="A182 G182:I182 C182:E182 K182">
    <cfRule type="containsErrors" dxfId="3735" priority="5667">
      <formula>ISERROR(A182)</formula>
    </cfRule>
    <cfRule type="notContainsErrors" dxfId="3734" priority="5668">
      <formula>NOT(ISERROR(A182))</formula>
    </cfRule>
  </conditionalFormatting>
  <conditionalFormatting sqref="O182">
    <cfRule type="expression" dxfId="3733" priority="5660">
      <formula>IF($O182="CONTINUA",1,0)</formula>
    </cfRule>
    <cfRule type="expression" dxfId="3732" priority="5661">
      <formula>IF($O182="REQUERIMIENTO",1,0)</formula>
    </cfRule>
    <cfRule type="expression" dxfId="3731" priority="5662">
      <formula>IF($O182="PERSISTE",1,0)</formula>
    </cfRule>
    <cfRule type="expression" dxfId="3730" priority="5663">
      <formula>IF($O182="PARCIALMENTE ATENDIDA",1,0)</formula>
    </cfRule>
    <cfRule type="expression" priority="5664">
      <formula>IF($O182="ATENDIDA",1,0)</formula>
    </cfRule>
    <cfRule type="expression" dxfId="3729" priority="5665">
      <formula>IF($O182="DETECTADA",1,0)</formula>
    </cfRule>
  </conditionalFormatting>
  <conditionalFormatting sqref="O182">
    <cfRule type="expression" dxfId="3728" priority="5654">
      <formula>IF($O182="CONTINÚA",1,0)</formula>
    </cfRule>
    <cfRule type="expression" dxfId="3727" priority="5655">
      <formula>IF($O182="REQUERIMIENTO",1,0)</formula>
    </cfRule>
    <cfRule type="expression" dxfId="3726" priority="5656">
      <formula>IF($O182="PERSISTE",1,0)</formula>
    </cfRule>
    <cfRule type="expression" dxfId="3725" priority="5657">
      <formula>IF($O182="PARCIALMENTE ATENDIDA",1,0)</formula>
    </cfRule>
    <cfRule type="expression" priority="5658">
      <formula>IF($O182="ATENDIDA",1,0)</formula>
    </cfRule>
    <cfRule type="expression" dxfId="3724" priority="5659">
      <formula>IF($O182="DETECTADA",1,0)</formula>
    </cfRule>
  </conditionalFormatting>
  <conditionalFormatting sqref="O182">
    <cfRule type="expression" dxfId="3723" priority="5648">
      <formula>IF($O182="CONTINUA",1,0)</formula>
    </cfRule>
    <cfRule type="expression" dxfId="3722" priority="5649">
      <formula>IF($O182="REQUERIMIENTO",1,0)</formula>
    </cfRule>
    <cfRule type="expression" dxfId="3721" priority="5650">
      <formula>IF($O182="PERSISTE",1,0)</formula>
    </cfRule>
    <cfRule type="expression" dxfId="3720" priority="5651">
      <formula>IF($O182="PARCIALMENTE ATENDIDA",1,0)</formula>
    </cfRule>
    <cfRule type="expression" priority="5652">
      <formula>IF($O182="ATENDIDA",1,0)</formula>
    </cfRule>
    <cfRule type="expression" dxfId="3719" priority="5653">
      <formula>IF($O182="DETECTADA",1,0)</formula>
    </cfRule>
  </conditionalFormatting>
  <conditionalFormatting sqref="O182">
    <cfRule type="expression" dxfId="3718" priority="5642">
      <formula>IF($O182="CONTINÚA",1,0)</formula>
    </cfRule>
    <cfRule type="expression" dxfId="3717" priority="5643">
      <formula>IF($O182="REQUERIMIENTO",1,0)</formula>
    </cfRule>
    <cfRule type="expression" dxfId="3716" priority="5644">
      <formula>IF($O182="PERSISTE",1,0)</formula>
    </cfRule>
    <cfRule type="expression" dxfId="3715" priority="5645">
      <formula>IF($O182="PARCIALMENTE ATENDIDA",1,0)</formula>
    </cfRule>
    <cfRule type="expression" priority="5646">
      <formula>IF($O182="ATENDIDA",1,0)</formula>
    </cfRule>
    <cfRule type="expression" dxfId="3714" priority="5647">
      <formula>IF($O182="DETECTADA",1,0)</formula>
    </cfRule>
  </conditionalFormatting>
  <conditionalFormatting sqref="R182">
    <cfRule type="containsErrors" dxfId="3713" priority="5640">
      <formula>ISERROR(R182)</formula>
    </cfRule>
    <cfRule type="notContainsErrors" dxfId="3712" priority="5641">
      <formula>NOT(ISERROR(R182))</formula>
    </cfRule>
  </conditionalFormatting>
  <conditionalFormatting sqref="A181">
    <cfRule type="cellIs" dxfId="3711" priority="5637" operator="equal">
      <formula>900000000</formula>
    </cfRule>
  </conditionalFormatting>
  <conditionalFormatting sqref="A181 G181:I181 C181:E181 K181">
    <cfRule type="containsErrors" dxfId="3710" priority="5638">
      <formula>ISERROR(A181)</formula>
    </cfRule>
    <cfRule type="notContainsErrors" dxfId="3709" priority="5639">
      <formula>NOT(ISERROR(A181))</formula>
    </cfRule>
  </conditionalFormatting>
  <conditionalFormatting sqref="O181">
    <cfRule type="expression" dxfId="3708" priority="5631">
      <formula>IF($O181="CONTINUA",1,0)</formula>
    </cfRule>
    <cfRule type="expression" dxfId="3707" priority="5632">
      <formula>IF($O181="REQUERIMIENTO",1,0)</formula>
    </cfRule>
    <cfRule type="expression" dxfId="3706" priority="5633">
      <formula>IF($O181="PERSISTE",1,0)</formula>
    </cfRule>
    <cfRule type="expression" dxfId="3705" priority="5634">
      <formula>IF($O181="PARCIALMENTE ATENDIDA",1,0)</formula>
    </cfRule>
    <cfRule type="expression" priority="5635">
      <formula>IF($O181="ATENDIDA",1,0)</formula>
    </cfRule>
    <cfRule type="expression" dxfId="3704" priority="5636">
      <formula>IF($O181="DETECTADA",1,0)</formula>
    </cfRule>
  </conditionalFormatting>
  <conditionalFormatting sqref="O181">
    <cfRule type="expression" dxfId="3703" priority="5625">
      <formula>IF($O181="CONTINÚA",1,0)</formula>
    </cfRule>
    <cfRule type="expression" dxfId="3702" priority="5626">
      <formula>IF($O181="REQUERIMIENTO",1,0)</formula>
    </cfRule>
    <cfRule type="expression" dxfId="3701" priority="5627">
      <formula>IF($O181="PERSISTE",1,0)</formula>
    </cfRule>
    <cfRule type="expression" dxfId="3700" priority="5628">
      <formula>IF($O181="PARCIALMENTE ATENDIDA",1,0)</formula>
    </cfRule>
    <cfRule type="expression" priority="5629">
      <formula>IF($O181="ATENDIDA",1,0)</formula>
    </cfRule>
    <cfRule type="expression" dxfId="3699" priority="5630">
      <formula>IF($O181="DETECTADA",1,0)</formula>
    </cfRule>
  </conditionalFormatting>
  <conditionalFormatting sqref="O181">
    <cfRule type="expression" dxfId="3698" priority="5619">
      <formula>IF($O181="CONTINUA",1,0)</formula>
    </cfRule>
    <cfRule type="expression" dxfId="3697" priority="5620">
      <formula>IF($O181="REQUERIMIENTO",1,0)</formula>
    </cfRule>
    <cfRule type="expression" dxfId="3696" priority="5621">
      <formula>IF($O181="PERSISTE",1,0)</formula>
    </cfRule>
    <cfRule type="expression" dxfId="3695" priority="5622">
      <formula>IF($O181="PARCIALMENTE ATENDIDA",1,0)</formula>
    </cfRule>
    <cfRule type="expression" priority="5623">
      <formula>IF($O181="ATENDIDA",1,0)</formula>
    </cfRule>
    <cfRule type="expression" dxfId="3694" priority="5624">
      <formula>IF($O181="DETECTADA",1,0)</formula>
    </cfRule>
  </conditionalFormatting>
  <conditionalFormatting sqref="O181">
    <cfRule type="expression" dxfId="3693" priority="5613">
      <formula>IF($O181="CONTINÚA",1,0)</formula>
    </cfRule>
    <cfRule type="expression" dxfId="3692" priority="5614">
      <formula>IF($O181="REQUERIMIENTO",1,0)</formula>
    </cfRule>
    <cfRule type="expression" dxfId="3691" priority="5615">
      <formula>IF($O181="PERSISTE",1,0)</formula>
    </cfRule>
    <cfRule type="expression" dxfId="3690" priority="5616">
      <formula>IF($O181="PARCIALMENTE ATENDIDA",1,0)</formula>
    </cfRule>
    <cfRule type="expression" priority="5617">
      <formula>IF($O181="ATENDIDA",1,0)</formula>
    </cfRule>
    <cfRule type="expression" dxfId="3689" priority="5618">
      <formula>IF($O181="DETECTADA",1,0)</formula>
    </cfRule>
  </conditionalFormatting>
  <conditionalFormatting sqref="R181">
    <cfRule type="containsErrors" dxfId="3688" priority="5611">
      <formula>ISERROR(R181)</formula>
    </cfRule>
    <cfRule type="notContainsErrors" dxfId="3687" priority="5612">
      <formula>NOT(ISERROR(R181))</formula>
    </cfRule>
  </conditionalFormatting>
  <conditionalFormatting sqref="A180">
    <cfRule type="cellIs" dxfId="3686" priority="5608" operator="equal">
      <formula>900000000</formula>
    </cfRule>
  </conditionalFormatting>
  <conditionalFormatting sqref="A180 G180:I180 C180:E180 K180">
    <cfRule type="containsErrors" dxfId="3685" priority="5609">
      <formula>ISERROR(A180)</formula>
    </cfRule>
    <cfRule type="notContainsErrors" dxfId="3684" priority="5610">
      <formula>NOT(ISERROR(A180))</formula>
    </cfRule>
  </conditionalFormatting>
  <conditionalFormatting sqref="O180">
    <cfRule type="expression" dxfId="3683" priority="5602">
      <formula>IF($O180="CONTINUA",1,0)</formula>
    </cfRule>
    <cfRule type="expression" dxfId="3682" priority="5603">
      <formula>IF($O180="REQUERIMIENTO",1,0)</formula>
    </cfRule>
    <cfRule type="expression" dxfId="3681" priority="5604">
      <formula>IF($O180="PERSISTE",1,0)</formula>
    </cfRule>
    <cfRule type="expression" dxfId="3680" priority="5605">
      <formula>IF($O180="PARCIALMENTE ATENDIDA",1,0)</formula>
    </cfRule>
    <cfRule type="expression" priority="5606">
      <formula>IF($O180="ATENDIDA",1,0)</formula>
    </cfRule>
    <cfRule type="expression" dxfId="3679" priority="5607">
      <formula>IF($O180="DETECTADA",1,0)</formula>
    </cfRule>
  </conditionalFormatting>
  <conditionalFormatting sqref="O180">
    <cfRule type="expression" dxfId="3678" priority="5596">
      <formula>IF($O180="CONTINÚA",1,0)</formula>
    </cfRule>
    <cfRule type="expression" dxfId="3677" priority="5597">
      <formula>IF($O180="REQUERIMIENTO",1,0)</formula>
    </cfRule>
    <cfRule type="expression" dxfId="3676" priority="5598">
      <formula>IF($O180="PERSISTE",1,0)</formula>
    </cfRule>
    <cfRule type="expression" dxfId="3675" priority="5599">
      <formula>IF($O180="PARCIALMENTE ATENDIDA",1,0)</formula>
    </cfRule>
    <cfRule type="expression" priority="5600">
      <formula>IF($O180="ATENDIDA",1,0)</formula>
    </cfRule>
    <cfRule type="expression" dxfId="3674" priority="5601">
      <formula>IF($O180="DETECTADA",1,0)</formula>
    </cfRule>
  </conditionalFormatting>
  <conditionalFormatting sqref="O180">
    <cfRule type="expression" dxfId="3673" priority="5590">
      <formula>IF($O180="CONTINUA",1,0)</formula>
    </cfRule>
    <cfRule type="expression" dxfId="3672" priority="5591">
      <formula>IF($O180="REQUERIMIENTO",1,0)</formula>
    </cfRule>
    <cfRule type="expression" dxfId="3671" priority="5592">
      <formula>IF($O180="PERSISTE",1,0)</formula>
    </cfRule>
    <cfRule type="expression" dxfId="3670" priority="5593">
      <formula>IF($O180="PARCIALMENTE ATENDIDA",1,0)</formula>
    </cfRule>
    <cfRule type="expression" priority="5594">
      <formula>IF($O180="ATENDIDA",1,0)</formula>
    </cfRule>
    <cfRule type="expression" dxfId="3669" priority="5595">
      <formula>IF($O180="DETECTADA",1,0)</formula>
    </cfRule>
  </conditionalFormatting>
  <conditionalFormatting sqref="O180">
    <cfRule type="expression" dxfId="3668" priority="5584">
      <formula>IF($O180="CONTINÚA",1,0)</formula>
    </cfRule>
    <cfRule type="expression" dxfId="3667" priority="5585">
      <formula>IF($O180="REQUERIMIENTO",1,0)</formula>
    </cfRule>
    <cfRule type="expression" dxfId="3666" priority="5586">
      <formula>IF($O180="PERSISTE",1,0)</formula>
    </cfRule>
    <cfRule type="expression" dxfId="3665" priority="5587">
      <formula>IF($O180="PARCIALMENTE ATENDIDA",1,0)</formula>
    </cfRule>
    <cfRule type="expression" priority="5588">
      <formula>IF($O180="ATENDIDA",1,0)</formula>
    </cfRule>
    <cfRule type="expression" dxfId="3664" priority="5589">
      <formula>IF($O180="DETECTADA",1,0)</formula>
    </cfRule>
  </conditionalFormatting>
  <conditionalFormatting sqref="R180">
    <cfRule type="containsErrors" dxfId="3663" priority="5582">
      <formula>ISERROR(R180)</formula>
    </cfRule>
    <cfRule type="notContainsErrors" dxfId="3662" priority="5583">
      <formula>NOT(ISERROR(R180))</formula>
    </cfRule>
  </conditionalFormatting>
  <conditionalFormatting sqref="A179">
    <cfRule type="cellIs" dxfId="3661" priority="5579" operator="equal">
      <formula>900000000</formula>
    </cfRule>
  </conditionalFormatting>
  <conditionalFormatting sqref="A179 G179:I179 C179:E179 K179">
    <cfRule type="containsErrors" dxfId="3660" priority="5580">
      <formula>ISERROR(A179)</formula>
    </cfRule>
    <cfRule type="notContainsErrors" dxfId="3659" priority="5581">
      <formula>NOT(ISERROR(A179))</formula>
    </cfRule>
  </conditionalFormatting>
  <conditionalFormatting sqref="O179">
    <cfRule type="expression" dxfId="3658" priority="5573">
      <formula>IF($O179="CONTINUA",1,0)</formula>
    </cfRule>
    <cfRule type="expression" dxfId="3657" priority="5574">
      <formula>IF($O179="REQUERIMIENTO",1,0)</formula>
    </cfRule>
    <cfRule type="expression" dxfId="3656" priority="5575">
      <formula>IF($O179="PERSISTE",1,0)</formula>
    </cfRule>
    <cfRule type="expression" dxfId="3655" priority="5576">
      <formula>IF($O179="PARCIALMENTE ATENDIDA",1,0)</formula>
    </cfRule>
    <cfRule type="expression" priority="5577">
      <formula>IF($O179="ATENDIDA",1,0)</formula>
    </cfRule>
    <cfRule type="expression" dxfId="3654" priority="5578">
      <formula>IF($O179="DETECTADA",1,0)</formula>
    </cfRule>
  </conditionalFormatting>
  <conditionalFormatting sqref="O179">
    <cfRule type="expression" dxfId="3653" priority="5567">
      <formula>IF($O179="CONTINÚA",1,0)</formula>
    </cfRule>
    <cfRule type="expression" dxfId="3652" priority="5568">
      <formula>IF($O179="REQUERIMIENTO",1,0)</formula>
    </cfRule>
    <cfRule type="expression" dxfId="3651" priority="5569">
      <formula>IF($O179="PERSISTE",1,0)</formula>
    </cfRule>
    <cfRule type="expression" dxfId="3650" priority="5570">
      <formula>IF($O179="PARCIALMENTE ATENDIDA",1,0)</formula>
    </cfRule>
    <cfRule type="expression" priority="5571">
      <formula>IF($O179="ATENDIDA",1,0)</formula>
    </cfRule>
    <cfRule type="expression" dxfId="3649" priority="5572">
      <formula>IF($O179="DETECTADA",1,0)</formula>
    </cfRule>
  </conditionalFormatting>
  <conditionalFormatting sqref="O179">
    <cfRule type="expression" dxfId="3648" priority="5561">
      <formula>IF($O179="CONTINUA",1,0)</formula>
    </cfRule>
    <cfRule type="expression" dxfId="3647" priority="5562">
      <formula>IF($O179="REQUERIMIENTO",1,0)</formula>
    </cfRule>
    <cfRule type="expression" dxfId="3646" priority="5563">
      <formula>IF($O179="PERSISTE",1,0)</formula>
    </cfRule>
    <cfRule type="expression" dxfId="3645" priority="5564">
      <formula>IF($O179="PARCIALMENTE ATENDIDA",1,0)</formula>
    </cfRule>
    <cfRule type="expression" priority="5565">
      <formula>IF($O179="ATENDIDA",1,0)</formula>
    </cfRule>
    <cfRule type="expression" dxfId="3644" priority="5566">
      <formula>IF($O179="DETECTADA",1,0)</formula>
    </cfRule>
  </conditionalFormatting>
  <conditionalFormatting sqref="O179">
    <cfRule type="expression" dxfId="3643" priority="5555">
      <formula>IF($O179="CONTINÚA",1,0)</formula>
    </cfRule>
    <cfRule type="expression" dxfId="3642" priority="5556">
      <formula>IF($O179="REQUERIMIENTO",1,0)</formula>
    </cfRule>
    <cfRule type="expression" dxfId="3641" priority="5557">
      <formula>IF($O179="PERSISTE",1,0)</formula>
    </cfRule>
    <cfRule type="expression" dxfId="3640" priority="5558">
      <formula>IF($O179="PARCIALMENTE ATENDIDA",1,0)</formula>
    </cfRule>
    <cfRule type="expression" priority="5559">
      <formula>IF($O179="ATENDIDA",1,0)</formula>
    </cfRule>
    <cfRule type="expression" dxfId="3639" priority="5560">
      <formula>IF($O179="DETECTADA",1,0)</formula>
    </cfRule>
  </conditionalFormatting>
  <conditionalFormatting sqref="R179">
    <cfRule type="containsErrors" dxfId="3638" priority="5553">
      <formula>ISERROR(R179)</formula>
    </cfRule>
    <cfRule type="notContainsErrors" dxfId="3637" priority="5554">
      <formula>NOT(ISERROR(R179))</formula>
    </cfRule>
  </conditionalFormatting>
  <conditionalFormatting sqref="A178">
    <cfRule type="cellIs" dxfId="3636" priority="5550" operator="equal">
      <formula>900000000</formula>
    </cfRule>
  </conditionalFormatting>
  <conditionalFormatting sqref="A178 G178:I178 C178:E178 K178">
    <cfRule type="containsErrors" dxfId="3635" priority="5551">
      <formula>ISERROR(A178)</formula>
    </cfRule>
    <cfRule type="notContainsErrors" dxfId="3634" priority="5552">
      <formula>NOT(ISERROR(A178))</formula>
    </cfRule>
  </conditionalFormatting>
  <conditionalFormatting sqref="O178">
    <cfRule type="expression" dxfId="3633" priority="5544">
      <formula>IF($O178="CONTINUA",1,0)</formula>
    </cfRule>
    <cfRule type="expression" dxfId="3632" priority="5545">
      <formula>IF($O178="REQUERIMIENTO",1,0)</formula>
    </cfRule>
    <cfRule type="expression" dxfId="3631" priority="5546">
      <formula>IF($O178="PERSISTE",1,0)</formula>
    </cfRule>
    <cfRule type="expression" dxfId="3630" priority="5547">
      <formula>IF($O178="PARCIALMENTE ATENDIDA",1,0)</formula>
    </cfRule>
    <cfRule type="expression" priority="5548">
      <formula>IF($O178="ATENDIDA",1,0)</formula>
    </cfRule>
    <cfRule type="expression" dxfId="3629" priority="5549">
      <formula>IF($O178="DETECTADA",1,0)</formula>
    </cfRule>
  </conditionalFormatting>
  <conditionalFormatting sqref="O178">
    <cfRule type="expression" dxfId="3628" priority="5538">
      <formula>IF($O178="CONTINÚA",1,0)</formula>
    </cfRule>
    <cfRule type="expression" dxfId="3627" priority="5539">
      <formula>IF($O178="REQUERIMIENTO",1,0)</formula>
    </cfRule>
    <cfRule type="expression" dxfId="3626" priority="5540">
      <formula>IF($O178="PERSISTE",1,0)</formula>
    </cfRule>
    <cfRule type="expression" dxfId="3625" priority="5541">
      <formula>IF($O178="PARCIALMENTE ATENDIDA",1,0)</formula>
    </cfRule>
    <cfRule type="expression" priority="5542">
      <formula>IF($O178="ATENDIDA",1,0)</formula>
    </cfRule>
    <cfRule type="expression" dxfId="3624" priority="5543">
      <formula>IF($O178="DETECTADA",1,0)</formula>
    </cfRule>
  </conditionalFormatting>
  <conditionalFormatting sqref="O178">
    <cfRule type="expression" dxfId="3623" priority="5532">
      <formula>IF($O178="CONTINUA",1,0)</formula>
    </cfRule>
    <cfRule type="expression" dxfId="3622" priority="5533">
      <formula>IF($O178="REQUERIMIENTO",1,0)</formula>
    </cfRule>
    <cfRule type="expression" dxfId="3621" priority="5534">
      <formula>IF($O178="PERSISTE",1,0)</formula>
    </cfRule>
    <cfRule type="expression" dxfId="3620" priority="5535">
      <formula>IF($O178="PARCIALMENTE ATENDIDA",1,0)</formula>
    </cfRule>
    <cfRule type="expression" priority="5536">
      <formula>IF($O178="ATENDIDA",1,0)</formula>
    </cfRule>
    <cfRule type="expression" dxfId="3619" priority="5537">
      <formula>IF($O178="DETECTADA",1,0)</formula>
    </cfRule>
  </conditionalFormatting>
  <conditionalFormatting sqref="O178">
    <cfRule type="expression" dxfId="3618" priority="5526">
      <formula>IF($O178="CONTINÚA",1,0)</formula>
    </cfRule>
    <cfRule type="expression" dxfId="3617" priority="5527">
      <formula>IF($O178="REQUERIMIENTO",1,0)</formula>
    </cfRule>
    <cfRule type="expression" dxfId="3616" priority="5528">
      <formula>IF($O178="PERSISTE",1,0)</formula>
    </cfRule>
    <cfRule type="expression" dxfId="3615" priority="5529">
      <formula>IF($O178="PARCIALMENTE ATENDIDA",1,0)</formula>
    </cfRule>
    <cfRule type="expression" priority="5530">
      <formula>IF($O178="ATENDIDA",1,0)</formula>
    </cfRule>
    <cfRule type="expression" dxfId="3614" priority="5531">
      <formula>IF($O178="DETECTADA",1,0)</formula>
    </cfRule>
  </conditionalFormatting>
  <conditionalFormatting sqref="R178">
    <cfRule type="containsErrors" dxfId="3613" priority="5524">
      <formula>ISERROR(R178)</formula>
    </cfRule>
    <cfRule type="notContainsErrors" dxfId="3612" priority="5525">
      <formula>NOT(ISERROR(R178))</formula>
    </cfRule>
  </conditionalFormatting>
  <conditionalFormatting sqref="A177">
    <cfRule type="cellIs" dxfId="3611" priority="5521" operator="equal">
      <formula>900000000</formula>
    </cfRule>
  </conditionalFormatting>
  <conditionalFormatting sqref="A177 G177:I177 C177:E177 K177">
    <cfRule type="containsErrors" dxfId="3610" priority="5522">
      <formula>ISERROR(A177)</formula>
    </cfRule>
    <cfRule type="notContainsErrors" dxfId="3609" priority="5523">
      <formula>NOT(ISERROR(A177))</formula>
    </cfRule>
  </conditionalFormatting>
  <conditionalFormatting sqref="O177">
    <cfRule type="expression" dxfId="3608" priority="5515">
      <formula>IF($O177="CONTINUA",1,0)</formula>
    </cfRule>
    <cfRule type="expression" dxfId="3607" priority="5516">
      <formula>IF($O177="REQUERIMIENTO",1,0)</formula>
    </cfRule>
    <cfRule type="expression" dxfId="3606" priority="5517">
      <formula>IF($O177="PERSISTE",1,0)</formula>
    </cfRule>
    <cfRule type="expression" dxfId="3605" priority="5518">
      <formula>IF($O177="PARCIALMENTE ATENDIDA",1,0)</formula>
    </cfRule>
    <cfRule type="expression" priority="5519">
      <formula>IF($O177="ATENDIDA",1,0)</formula>
    </cfRule>
    <cfRule type="expression" dxfId="3604" priority="5520">
      <formula>IF($O177="DETECTADA",1,0)</formula>
    </cfRule>
  </conditionalFormatting>
  <conditionalFormatting sqref="O177">
    <cfRule type="expression" dxfId="3603" priority="5509">
      <formula>IF($O177="CONTINÚA",1,0)</formula>
    </cfRule>
    <cfRule type="expression" dxfId="3602" priority="5510">
      <formula>IF($O177="REQUERIMIENTO",1,0)</formula>
    </cfRule>
    <cfRule type="expression" dxfId="3601" priority="5511">
      <formula>IF($O177="PERSISTE",1,0)</formula>
    </cfRule>
    <cfRule type="expression" dxfId="3600" priority="5512">
      <formula>IF($O177="PARCIALMENTE ATENDIDA",1,0)</formula>
    </cfRule>
    <cfRule type="expression" priority="5513">
      <formula>IF($O177="ATENDIDA",1,0)</formula>
    </cfRule>
    <cfRule type="expression" dxfId="3599" priority="5514">
      <formula>IF($O177="DETECTADA",1,0)</formula>
    </cfRule>
  </conditionalFormatting>
  <conditionalFormatting sqref="O177">
    <cfRule type="expression" dxfId="3598" priority="5503">
      <formula>IF($O177="CONTINUA",1,0)</formula>
    </cfRule>
    <cfRule type="expression" dxfId="3597" priority="5504">
      <formula>IF($O177="REQUERIMIENTO",1,0)</formula>
    </cfRule>
    <cfRule type="expression" dxfId="3596" priority="5505">
      <formula>IF($O177="PERSISTE",1,0)</formula>
    </cfRule>
    <cfRule type="expression" dxfId="3595" priority="5506">
      <formula>IF($O177="PARCIALMENTE ATENDIDA",1,0)</formula>
    </cfRule>
    <cfRule type="expression" priority="5507">
      <formula>IF($O177="ATENDIDA",1,0)</formula>
    </cfRule>
    <cfRule type="expression" dxfId="3594" priority="5508">
      <formula>IF($O177="DETECTADA",1,0)</formula>
    </cfRule>
  </conditionalFormatting>
  <conditionalFormatting sqref="O177">
    <cfRule type="expression" dxfId="3593" priority="5497">
      <formula>IF($O177="CONTINÚA",1,0)</formula>
    </cfRule>
    <cfRule type="expression" dxfId="3592" priority="5498">
      <formula>IF($O177="REQUERIMIENTO",1,0)</formula>
    </cfRule>
    <cfRule type="expression" dxfId="3591" priority="5499">
      <formula>IF($O177="PERSISTE",1,0)</formula>
    </cfRule>
    <cfRule type="expression" dxfId="3590" priority="5500">
      <formula>IF($O177="PARCIALMENTE ATENDIDA",1,0)</formula>
    </cfRule>
    <cfRule type="expression" priority="5501">
      <formula>IF($O177="ATENDIDA",1,0)</formula>
    </cfRule>
    <cfRule type="expression" dxfId="3589" priority="5502">
      <formula>IF($O177="DETECTADA",1,0)</formula>
    </cfRule>
  </conditionalFormatting>
  <conditionalFormatting sqref="R177">
    <cfRule type="containsErrors" dxfId="3588" priority="5495">
      <formula>ISERROR(R177)</formula>
    </cfRule>
    <cfRule type="notContainsErrors" dxfId="3587" priority="5496">
      <formula>NOT(ISERROR(R177))</formula>
    </cfRule>
  </conditionalFormatting>
  <conditionalFormatting sqref="A176">
    <cfRule type="cellIs" dxfId="3586" priority="5492" operator="equal">
      <formula>900000000</formula>
    </cfRule>
  </conditionalFormatting>
  <conditionalFormatting sqref="A176 G176:I176 C176:E176 K176">
    <cfRule type="containsErrors" dxfId="3585" priority="5493">
      <formula>ISERROR(A176)</formula>
    </cfRule>
    <cfRule type="notContainsErrors" dxfId="3584" priority="5494">
      <formula>NOT(ISERROR(A176))</formula>
    </cfRule>
  </conditionalFormatting>
  <conditionalFormatting sqref="O176">
    <cfRule type="expression" dxfId="3583" priority="5486">
      <formula>IF($O176="CONTINUA",1,0)</formula>
    </cfRule>
    <cfRule type="expression" dxfId="3582" priority="5487">
      <formula>IF($O176="REQUERIMIENTO",1,0)</formula>
    </cfRule>
    <cfRule type="expression" dxfId="3581" priority="5488">
      <formula>IF($O176="PERSISTE",1,0)</formula>
    </cfRule>
    <cfRule type="expression" dxfId="3580" priority="5489">
      <formula>IF($O176="PARCIALMENTE ATENDIDA",1,0)</formula>
    </cfRule>
    <cfRule type="expression" priority="5490">
      <formula>IF($O176="ATENDIDA",1,0)</formula>
    </cfRule>
    <cfRule type="expression" dxfId="3579" priority="5491">
      <formula>IF($O176="DETECTADA",1,0)</formula>
    </cfRule>
  </conditionalFormatting>
  <conditionalFormatting sqref="O176">
    <cfRule type="expression" dxfId="3578" priority="5480">
      <formula>IF($O176="CONTINÚA",1,0)</formula>
    </cfRule>
    <cfRule type="expression" dxfId="3577" priority="5481">
      <formula>IF($O176="REQUERIMIENTO",1,0)</formula>
    </cfRule>
    <cfRule type="expression" dxfId="3576" priority="5482">
      <formula>IF($O176="PERSISTE",1,0)</formula>
    </cfRule>
    <cfRule type="expression" dxfId="3575" priority="5483">
      <formula>IF($O176="PARCIALMENTE ATENDIDA",1,0)</formula>
    </cfRule>
    <cfRule type="expression" priority="5484">
      <formula>IF($O176="ATENDIDA",1,0)</formula>
    </cfRule>
    <cfRule type="expression" dxfId="3574" priority="5485">
      <formula>IF($O176="DETECTADA",1,0)</formula>
    </cfRule>
  </conditionalFormatting>
  <conditionalFormatting sqref="O176">
    <cfRule type="expression" dxfId="3573" priority="5474">
      <formula>IF($O176="CONTINUA",1,0)</formula>
    </cfRule>
    <cfRule type="expression" dxfId="3572" priority="5475">
      <formula>IF($O176="REQUERIMIENTO",1,0)</formula>
    </cfRule>
    <cfRule type="expression" dxfId="3571" priority="5476">
      <formula>IF($O176="PERSISTE",1,0)</formula>
    </cfRule>
    <cfRule type="expression" dxfId="3570" priority="5477">
      <formula>IF($O176="PARCIALMENTE ATENDIDA",1,0)</formula>
    </cfRule>
    <cfRule type="expression" priority="5478">
      <formula>IF($O176="ATENDIDA",1,0)</formula>
    </cfRule>
    <cfRule type="expression" dxfId="3569" priority="5479">
      <formula>IF($O176="DETECTADA",1,0)</formula>
    </cfRule>
  </conditionalFormatting>
  <conditionalFormatting sqref="O176">
    <cfRule type="expression" dxfId="3568" priority="5468">
      <formula>IF($O176="CONTINÚA",1,0)</formula>
    </cfRule>
    <cfRule type="expression" dxfId="3567" priority="5469">
      <formula>IF($O176="REQUERIMIENTO",1,0)</formula>
    </cfRule>
    <cfRule type="expression" dxfId="3566" priority="5470">
      <formula>IF($O176="PERSISTE",1,0)</formula>
    </cfRule>
    <cfRule type="expression" dxfId="3565" priority="5471">
      <formula>IF($O176="PARCIALMENTE ATENDIDA",1,0)</formula>
    </cfRule>
    <cfRule type="expression" priority="5472">
      <formula>IF($O176="ATENDIDA",1,0)</formula>
    </cfRule>
    <cfRule type="expression" dxfId="3564" priority="5473">
      <formula>IF($O176="DETECTADA",1,0)</formula>
    </cfRule>
  </conditionalFormatting>
  <conditionalFormatting sqref="R176">
    <cfRule type="containsErrors" dxfId="3563" priority="5466">
      <formula>ISERROR(R176)</formula>
    </cfRule>
    <cfRule type="notContainsErrors" dxfId="3562" priority="5467">
      <formula>NOT(ISERROR(R176))</formula>
    </cfRule>
  </conditionalFormatting>
  <conditionalFormatting sqref="A175">
    <cfRule type="cellIs" dxfId="3561" priority="5463" operator="equal">
      <formula>900000000</formula>
    </cfRule>
  </conditionalFormatting>
  <conditionalFormatting sqref="A175 G175:I175 C175:E175 K175">
    <cfRule type="containsErrors" dxfId="3560" priority="5464">
      <formula>ISERROR(A175)</formula>
    </cfRule>
    <cfRule type="notContainsErrors" dxfId="3559" priority="5465">
      <formula>NOT(ISERROR(A175))</formula>
    </cfRule>
  </conditionalFormatting>
  <conditionalFormatting sqref="O175">
    <cfRule type="expression" dxfId="3558" priority="5457">
      <formula>IF($O175="CONTINUA",1,0)</formula>
    </cfRule>
    <cfRule type="expression" dxfId="3557" priority="5458">
      <formula>IF($O175="REQUERIMIENTO",1,0)</formula>
    </cfRule>
    <cfRule type="expression" dxfId="3556" priority="5459">
      <formula>IF($O175="PERSISTE",1,0)</formula>
    </cfRule>
    <cfRule type="expression" dxfId="3555" priority="5460">
      <formula>IF($O175="PARCIALMENTE ATENDIDA",1,0)</formula>
    </cfRule>
    <cfRule type="expression" priority="5461">
      <formula>IF($O175="ATENDIDA",1,0)</formula>
    </cfRule>
    <cfRule type="expression" dxfId="3554" priority="5462">
      <formula>IF($O175="DETECTADA",1,0)</formula>
    </cfRule>
  </conditionalFormatting>
  <conditionalFormatting sqref="O175">
    <cfRule type="expression" dxfId="3553" priority="5451">
      <formula>IF($O175="CONTINÚA",1,0)</formula>
    </cfRule>
    <cfRule type="expression" dxfId="3552" priority="5452">
      <formula>IF($O175="REQUERIMIENTO",1,0)</formula>
    </cfRule>
    <cfRule type="expression" dxfId="3551" priority="5453">
      <formula>IF($O175="PERSISTE",1,0)</formula>
    </cfRule>
    <cfRule type="expression" dxfId="3550" priority="5454">
      <formula>IF($O175="PARCIALMENTE ATENDIDA",1,0)</formula>
    </cfRule>
    <cfRule type="expression" priority="5455">
      <formula>IF($O175="ATENDIDA",1,0)</formula>
    </cfRule>
    <cfRule type="expression" dxfId="3549" priority="5456">
      <formula>IF($O175="DETECTADA",1,0)</formula>
    </cfRule>
  </conditionalFormatting>
  <conditionalFormatting sqref="O175">
    <cfRule type="expression" dxfId="3548" priority="5445">
      <formula>IF($O175="CONTINUA",1,0)</formula>
    </cfRule>
    <cfRule type="expression" dxfId="3547" priority="5446">
      <formula>IF($O175="REQUERIMIENTO",1,0)</formula>
    </cfRule>
    <cfRule type="expression" dxfId="3546" priority="5447">
      <formula>IF($O175="PERSISTE",1,0)</formula>
    </cfRule>
    <cfRule type="expression" dxfId="3545" priority="5448">
      <formula>IF($O175="PARCIALMENTE ATENDIDA",1,0)</formula>
    </cfRule>
    <cfRule type="expression" priority="5449">
      <formula>IF($O175="ATENDIDA",1,0)</formula>
    </cfRule>
    <cfRule type="expression" dxfId="3544" priority="5450">
      <formula>IF($O175="DETECTADA",1,0)</formula>
    </cfRule>
  </conditionalFormatting>
  <conditionalFormatting sqref="O175">
    <cfRule type="expression" dxfId="3543" priority="5439">
      <formula>IF($O175="CONTINÚA",1,0)</formula>
    </cfRule>
    <cfRule type="expression" dxfId="3542" priority="5440">
      <formula>IF($O175="REQUERIMIENTO",1,0)</formula>
    </cfRule>
    <cfRule type="expression" dxfId="3541" priority="5441">
      <formula>IF($O175="PERSISTE",1,0)</formula>
    </cfRule>
    <cfRule type="expression" dxfId="3540" priority="5442">
      <formula>IF($O175="PARCIALMENTE ATENDIDA",1,0)</formula>
    </cfRule>
    <cfRule type="expression" priority="5443">
      <formula>IF($O175="ATENDIDA",1,0)</formula>
    </cfRule>
    <cfRule type="expression" dxfId="3539" priority="5444">
      <formula>IF($O175="DETECTADA",1,0)</formula>
    </cfRule>
  </conditionalFormatting>
  <conditionalFormatting sqref="R175">
    <cfRule type="containsErrors" dxfId="3538" priority="5437">
      <formula>ISERROR(R175)</formula>
    </cfRule>
    <cfRule type="notContainsErrors" dxfId="3537" priority="5438">
      <formula>NOT(ISERROR(R175))</formula>
    </cfRule>
  </conditionalFormatting>
  <conditionalFormatting sqref="A174">
    <cfRule type="cellIs" dxfId="3536" priority="5434" operator="equal">
      <formula>900000000</formula>
    </cfRule>
  </conditionalFormatting>
  <conditionalFormatting sqref="A174 G174:I174 C174:E174 K174">
    <cfRule type="containsErrors" dxfId="3535" priority="5435">
      <formula>ISERROR(A174)</formula>
    </cfRule>
    <cfRule type="notContainsErrors" dxfId="3534" priority="5436">
      <formula>NOT(ISERROR(A174))</formula>
    </cfRule>
  </conditionalFormatting>
  <conditionalFormatting sqref="O174">
    <cfRule type="expression" dxfId="3533" priority="5428">
      <formula>IF($O174="CONTINUA",1,0)</formula>
    </cfRule>
    <cfRule type="expression" dxfId="3532" priority="5429">
      <formula>IF($O174="REQUERIMIENTO",1,0)</formula>
    </cfRule>
    <cfRule type="expression" dxfId="3531" priority="5430">
      <formula>IF($O174="PERSISTE",1,0)</formula>
    </cfRule>
    <cfRule type="expression" dxfId="3530" priority="5431">
      <formula>IF($O174="PARCIALMENTE ATENDIDA",1,0)</formula>
    </cfRule>
    <cfRule type="expression" priority="5432">
      <formula>IF($O174="ATENDIDA",1,0)</formula>
    </cfRule>
    <cfRule type="expression" dxfId="3529" priority="5433">
      <formula>IF($O174="DETECTADA",1,0)</formula>
    </cfRule>
  </conditionalFormatting>
  <conditionalFormatting sqref="O174">
    <cfRule type="expression" dxfId="3528" priority="5422">
      <formula>IF($O174="CONTINÚA",1,0)</formula>
    </cfRule>
    <cfRule type="expression" dxfId="3527" priority="5423">
      <formula>IF($O174="REQUERIMIENTO",1,0)</formula>
    </cfRule>
    <cfRule type="expression" dxfId="3526" priority="5424">
      <formula>IF($O174="PERSISTE",1,0)</formula>
    </cfRule>
    <cfRule type="expression" dxfId="3525" priority="5425">
      <formula>IF($O174="PARCIALMENTE ATENDIDA",1,0)</formula>
    </cfRule>
    <cfRule type="expression" priority="5426">
      <formula>IF($O174="ATENDIDA",1,0)</formula>
    </cfRule>
    <cfRule type="expression" dxfId="3524" priority="5427">
      <formula>IF($O174="DETECTADA",1,0)</formula>
    </cfRule>
  </conditionalFormatting>
  <conditionalFormatting sqref="O174">
    <cfRule type="expression" dxfId="3523" priority="5416">
      <formula>IF($O174="CONTINUA",1,0)</formula>
    </cfRule>
    <cfRule type="expression" dxfId="3522" priority="5417">
      <formula>IF($O174="REQUERIMIENTO",1,0)</formula>
    </cfRule>
    <cfRule type="expression" dxfId="3521" priority="5418">
      <formula>IF($O174="PERSISTE",1,0)</formula>
    </cfRule>
    <cfRule type="expression" dxfId="3520" priority="5419">
      <formula>IF($O174="PARCIALMENTE ATENDIDA",1,0)</formula>
    </cfRule>
    <cfRule type="expression" priority="5420">
      <formula>IF($O174="ATENDIDA",1,0)</formula>
    </cfRule>
    <cfRule type="expression" dxfId="3519" priority="5421">
      <formula>IF($O174="DETECTADA",1,0)</formula>
    </cfRule>
  </conditionalFormatting>
  <conditionalFormatting sqref="O174">
    <cfRule type="expression" dxfId="3518" priority="5410">
      <formula>IF($O174="CONTINÚA",1,0)</formula>
    </cfRule>
    <cfRule type="expression" dxfId="3517" priority="5411">
      <formula>IF($O174="REQUERIMIENTO",1,0)</formula>
    </cfRule>
    <cfRule type="expression" dxfId="3516" priority="5412">
      <formula>IF($O174="PERSISTE",1,0)</formula>
    </cfRule>
    <cfRule type="expression" dxfId="3515" priority="5413">
      <formula>IF($O174="PARCIALMENTE ATENDIDA",1,0)</formula>
    </cfRule>
    <cfRule type="expression" priority="5414">
      <formula>IF($O174="ATENDIDA",1,0)</formula>
    </cfRule>
    <cfRule type="expression" dxfId="3514" priority="5415">
      <formula>IF($O174="DETECTADA",1,0)</formula>
    </cfRule>
  </conditionalFormatting>
  <conditionalFormatting sqref="R174">
    <cfRule type="containsErrors" dxfId="3513" priority="5408">
      <formula>ISERROR(R174)</formula>
    </cfRule>
    <cfRule type="notContainsErrors" dxfId="3512" priority="5409">
      <formula>NOT(ISERROR(R174))</formula>
    </cfRule>
  </conditionalFormatting>
  <conditionalFormatting sqref="A173">
    <cfRule type="cellIs" dxfId="3511" priority="5376" operator="equal">
      <formula>900000000</formula>
    </cfRule>
  </conditionalFormatting>
  <conditionalFormatting sqref="A173 G173:I173 C173:E173 K173">
    <cfRule type="containsErrors" dxfId="3510" priority="5377">
      <formula>ISERROR(A173)</formula>
    </cfRule>
    <cfRule type="notContainsErrors" dxfId="3509" priority="5378">
      <formula>NOT(ISERROR(A173))</formula>
    </cfRule>
  </conditionalFormatting>
  <conditionalFormatting sqref="O173">
    <cfRule type="expression" dxfId="3508" priority="5370">
      <formula>IF($O173="CONTINUA",1,0)</formula>
    </cfRule>
    <cfRule type="expression" dxfId="3507" priority="5371">
      <formula>IF($O173="REQUERIMIENTO",1,0)</formula>
    </cfRule>
    <cfRule type="expression" dxfId="3506" priority="5372">
      <formula>IF($O173="PERSISTE",1,0)</formula>
    </cfRule>
    <cfRule type="expression" dxfId="3505" priority="5373">
      <formula>IF($O173="PARCIALMENTE ATENDIDA",1,0)</formula>
    </cfRule>
    <cfRule type="expression" priority="5374">
      <formula>IF($O173="ATENDIDA",1,0)</formula>
    </cfRule>
    <cfRule type="expression" dxfId="3504" priority="5375">
      <formula>IF($O173="DETECTADA",1,0)</formula>
    </cfRule>
  </conditionalFormatting>
  <conditionalFormatting sqref="O173">
    <cfRule type="expression" dxfId="3503" priority="5364">
      <formula>IF($O173="CONTINÚA",1,0)</formula>
    </cfRule>
    <cfRule type="expression" dxfId="3502" priority="5365">
      <formula>IF($O173="REQUERIMIENTO",1,0)</formula>
    </cfRule>
    <cfRule type="expression" dxfId="3501" priority="5366">
      <formula>IF($O173="PERSISTE",1,0)</formula>
    </cfRule>
    <cfRule type="expression" dxfId="3500" priority="5367">
      <formula>IF($O173="PARCIALMENTE ATENDIDA",1,0)</formula>
    </cfRule>
    <cfRule type="expression" priority="5368">
      <formula>IF($O173="ATENDIDA",1,0)</formula>
    </cfRule>
    <cfRule type="expression" dxfId="3499" priority="5369">
      <formula>IF($O173="DETECTADA",1,0)</formula>
    </cfRule>
  </conditionalFormatting>
  <conditionalFormatting sqref="O173">
    <cfRule type="expression" dxfId="3498" priority="5358">
      <formula>IF($O173="CONTINUA",1,0)</formula>
    </cfRule>
    <cfRule type="expression" dxfId="3497" priority="5359">
      <formula>IF($O173="REQUERIMIENTO",1,0)</formula>
    </cfRule>
    <cfRule type="expression" dxfId="3496" priority="5360">
      <formula>IF($O173="PERSISTE",1,0)</formula>
    </cfRule>
    <cfRule type="expression" dxfId="3495" priority="5361">
      <formula>IF($O173="PARCIALMENTE ATENDIDA",1,0)</formula>
    </cfRule>
    <cfRule type="expression" priority="5362">
      <formula>IF($O173="ATENDIDA",1,0)</formula>
    </cfRule>
    <cfRule type="expression" dxfId="3494" priority="5363">
      <formula>IF($O173="DETECTADA",1,0)</formula>
    </cfRule>
  </conditionalFormatting>
  <conditionalFormatting sqref="O173">
    <cfRule type="expression" dxfId="3493" priority="5352">
      <formula>IF($O173="CONTINÚA",1,0)</formula>
    </cfRule>
    <cfRule type="expression" dxfId="3492" priority="5353">
      <formula>IF($O173="REQUERIMIENTO",1,0)</formula>
    </cfRule>
    <cfRule type="expression" dxfId="3491" priority="5354">
      <formula>IF($O173="PERSISTE",1,0)</formula>
    </cfRule>
    <cfRule type="expression" dxfId="3490" priority="5355">
      <formula>IF($O173="PARCIALMENTE ATENDIDA",1,0)</formula>
    </cfRule>
    <cfRule type="expression" priority="5356">
      <formula>IF($O173="ATENDIDA",1,0)</formula>
    </cfRule>
    <cfRule type="expression" dxfId="3489" priority="5357">
      <formula>IF($O173="DETECTADA",1,0)</formula>
    </cfRule>
  </conditionalFormatting>
  <conditionalFormatting sqref="R173">
    <cfRule type="containsErrors" dxfId="3488" priority="5350">
      <formula>ISERROR(R173)</formula>
    </cfRule>
    <cfRule type="notContainsErrors" dxfId="3487" priority="5351">
      <formula>NOT(ISERROR(R173))</formula>
    </cfRule>
  </conditionalFormatting>
  <conditionalFormatting sqref="A172">
    <cfRule type="cellIs" dxfId="3486" priority="5347" operator="equal">
      <formula>900000000</formula>
    </cfRule>
  </conditionalFormatting>
  <conditionalFormatting sqref="A172 G172:I172 C172:E172 K172">
    <cfRule type="containsErrors" dxfId="3485" priority="5348">
      <formula>ISERROR(A172)</formula>
    </cfRule>
    <cfRule type="notContainsErrors" dxfId="3484" priority="5349">
      <formula>NOT(ISERROR(A172))</formula>
    </cfRule>
  </conditionalFormatting>
  <conditionalFormatting sqref="O172">
    <cfRule type="expression" dxfId="3483" priority="5341">
      <formula>IF($O172="CONTINUA",1,0)</formula>
    </cfRule>
    <cfRule type="expression" dxfId="3482" priority="5342">
      <formula>IF($O172="REQUERIMIENTO",1,0)</formula>
    </cfRule>
    <cfRule type="expression" dxfId="3481" priority="5343">
      <formula>IF($O172="PERSISTE",1,0)</formula>
    </cfRule>
    <cfRule type="expression" dxfId="3480" priority="5344">
      <formula>IF($O172="PARCIALMENTE ATENDIDA",1,0)</formula>
    </cfRule>
    <cfRule type="expression" priority="5345">
      <formula>IF($O172="ATENDIDA",1,0)</formula>
    </cfRule>
    <cfRule type="expression" dxfId="3479" priority="5346">
      <formula>IF($O172="DETECTADA",1,0)</formula>
    </cfRule>
  </conditionalFormatting>
  <conditionalFormatting sqref="O172">
    <cfRule type="expression" dxfId="3478" priority="5335">
      <formula>IF($O172="CONTINÚA",1,0)</formula>
    </cfRule>
    <cfRule type="expression" dxfId="3477" priority="5336">
      <formula>IF($O172="REQUERIMIENTO",1,0)</formula>
    </cfRule>
    <cfRule type="expression" dxfId="3476" priority="5337">
      <formula>IF($O172="PERSISTE",1,0)</formula>
    </cfRule>
    <cfRule type="expression" dxfId="3475" priority="5338">
      <formula>IF($O172="PARCIALMENTE ATENDIDA",1,0)</formula>
    </cfRule>
    <cfRule type="expression" priority="5339">
      <formula>IF($O172="ATENDIDA",1,0)</formula>
    </cfRule>
    <cfRule type="expression" dxfId="3474" priority="5340">
      <formula>IF($O172="DETECTADA",1,0)</formula>
    </cfRule>
  </conditionalFormatting>
  <conditionalFormatting sqref="O172">
    <cfRule type="expression" dxfId="3473" priority="5329">
      <formula>IF($O172="CONTINUA",1,0)</formula>
    </cfRule>
    <cfRule type="expression" dxfId="3472" priority="5330">
      <formula>IF($O172="REQUERIMIENTO",1,0)</formula>
    </cfRule>
    <cfRule type="expression" dxfId="3471" priority="5331">
      <formula>IF($O172="PERSISTE",1,0)</formula>
    </cfRule>
    <cfRule type="expression" dxfId="3470" priority="5332">
      <formula>IF($O172="PARCIALMENTE ATENDIDA",1,0)</formula>
    </cfRule>
    <cfRule type="expression" priority="5333">
      <formula>IF($O172="ATENDIDA",1,0)</formula>
    </cfRule>
    <cfRule type="expression" dxfId="3469" priority="5334">
      <formula>IF($O172="DETECTADA",1,0)</formula>
    </cfRule>
  </conditionalFormatting>
  <conditionalFormatting sqref="O172">
    <cfRule type="expression" dxfId="3468" priority="5323">
      <formula>IF($O172="CONTINÚA",1,0)</formula>
    </cfRule>
    <cfRule type="expression" dxfId="3467" priority="5324">
      <formula>IF($O172="REQUERIMIENTO",1,0)</formula>
    </cfRule>
    <cfRule type="expression" dxfId="3466" priority="5325">
      <formula>IF($O172="PERSISTE",1,0)</formula>
    </cfRule>
    <cfRule type="expression" dxfId="3465" priority="5326">
      <formula>IF($O172="PARCIALMENTE ATENDIDA",1,0)</formula>
    </cfRule>
    <cfRule type="expression" priority="5327">
      <formula>IF($O172="ATENDIDA",1,0)</formula>
    </cfRule>
    <cfRule type="expression" dxfId="3464" priority="5328">
      <formula>IF($O172="DETECTADA",1,0)</formula>
    </cfRule>
  </conditionalFormatting>
  <conditionalFormatting sqref="R172">
    <cfRule type="containsErrors" dxfId="3463" priority="5321">
      <formula>ISERROR(R172)</formula>
    </cfRule>
    <cfRule type="notContainsErrors" dxfId="3462" priority="5322">
      <formula>NOT(ISERROR(R172))</formula>
    </cfRule>
  </conditionalFormatting>
  <conditionalFormatting sqref="A171">
    <cfRule type="cellIs" dxfId="3461" priority="5318" operator="equal">
      <formula>900000000</formula>
    </cfRule>
  </conditionalFormatting>
  <conditionalFormatting sqref="A171 G171:I171 C171:E171 K171">
    <cfRule type="containsErrors" dxfId="3460" priority="5319">
      <formula>ISERROR(A171)</formula>
    </cfRule>
    <cfRule type="notContainsErrors" dxfId="3459" priority="5320">
      <formula>NOT(ISERROR(A171))</formula>
    </cfRule>
  </conditionalFormatting>
  <conditionalFormatting sqref="O171">
    <cfRule type="expression" dxfId="3458" priority="5312">
      <formula>IF($O171="CONTINUA",1,0)</formula>
    </cfRule>
    <cfRule type="expression" dxfId="3457" priority="5313">
      <formula>IF($O171="REQUERIMIENTO",1,0)</formula>
    </cfRule>
    <cfRule type="expression" dxfId="3456" priority="5314">
      <formula>IF($O171="PERSISTE",1,0)</formula>
    </cfRule>
    <cfRule type="expression" dxfId="3455" priority="5315">
      <formula>IF($O171="PARCIALMENTE ATENDIDA",1,0)</formula>
    </cfRule>
    <cfRule type="expression" priority="5316">
      <formula>IF($O171="ATENDIDA",1,0)</formula>
    </cfRule>
    <cfRule type="expression" dxfId="3454" priority="5317">
      <formula>IF($O171="DETECTADA",1,0)</formula>
    </cfRule>
  </conditionalFormatting>
  <conditionalFormatting sqref="O171">
    <cfRule type="expression" dxfId="3453" priority="5306">
      <formula>IF($O171="CONTINÚA",1,0)</formula>
    </cfRule>
    <cfRule type="expression" dxfId="3452" priority="5307">
      <formula>IF($O171="REQUERIMIENTO",1,0)</formula>
    </cfRule>
    <cfRule type="expression" dxfId="3451" priority="5308">
      <formula>IF($O171="PERSISTE",1,0)</formula>
    </cfRule>
    <cfRule type="expression" dxfId="3450" priority="5309">
      <formula>IF($O171="PARCIALMENTE ATENDIDA",1,0)</formula>
    </cfRule>
    <cfRule type="expression" priority="5310">
      <formula>IF($O171="ATENDIDA",1,0)</formula>
    </cfRule>
    <cfRule type="expression" dxfId="3449" priority="5311">
      <formula>IF($O171="DETECTADA",1,0)</formula>
    </cfRule>
  </conditionalFormatting>
  <conditionalFormatting sqref="O171">
    <cfRule type="expression" dxfId="3448" priority="5300">
      <formula>IF($O171="CONTINUA",1,0)</formula>
    </cfRule>
    <cfRule type="expression" dxfId="3447" priority="5301">
      <formula>IF($O171="REQUERIMIENTO",1,0)</formula>
    </cfRule>
    <cfRule type="expression" dxfId="3446" priority="5302">
      <formula>IF($O171="PERSISTE",1,0)</formula>
    </cfRule>
    <cfRule type="expression" dxfId="3445" priority="5303">
      <formula>IF($O171="PARCIALMENTE ATENDIDA",1,0)</formula>
    </cfRule>
    <cfRule type="expression" priority="5304">
      <formula>IF($O171="ATENDIDA",1,0)</formula>
    </cfRule>
    <cfRule type="expression" dxfId="3444" priority="5305">
      <formula>IF($O171="DETECTADA",1,0)</formula>
    </cfRule>
  </conditionalFormatting>
  <conditionalFormatting sqref="O171">
    <cfRule type="expression" dxfId="3443" priority="5294">
      <formula>IF($O171="CONTINÚA",1,0)</formula>
    </cfRule>
    <cfRule type="expression" dxfId="3442" priority="5295">
      <formula>IF($O171="REQUERIMIENTO",1,0)</formula>
    </cfRule>
    <cfRule type="expression" dxfId="3441" priority="5296">
      <formula>IF($O171="PERSISTE",1,0)</formula>
    </cfRule>
    <cfRule type="expression" dxfId="3440" priority="5297">
      <formula>IF($O171="PARCIALMENTE ATENDIDA",1,0)</formula>
    </cfRule>
    <cfRule type="expression" priority="5298">
      <formula>IF($O171="ATENDIDA",1,0)</formula>
    </cfRule>
    <cfRule type="expression" dxfId="3439" priority="5299">
      <formula>IF($O171="DETECTADA",1,0)</formula>
    </cfRule>
  </conditionalFormatting>
  <conditionalFormatting sqref="R171">
    <cfRule type="containsErrors" dxfId="3438" priority="5292">
      <formula>ISERROR(R171)</formula>
    </cfRule>
    <cfRule type="notContainsErrors" dxfId="3437" priority="5293">
      <formula>NOT(ISERROR(R171))</formula>
    </cfRule>
  </conditionalFormatting>
  <conditionalFormatting sqref="A170">
    <cfRule type="cellIs" dxfId="3436" priority="5289" operator="equal">
      <formula>900000000</formula>
    </cfRule>
  </conditionalFormatting>
  <conditionalFormatting sqref="A170 G170:I170 C170:E170 K170">
    <cfRule type="containsErrors" dxfId="3435" priority="5290">
      <formula>ISERROR(A170)</formula>
    </cfRule>
    <cfRule type="notContainsErrors" dxfId="3434" priority="5291">
      <formula>NOT(ISERROR(A170))</formula>
    </cfRule>
  </conditionalFormatting>
  <conditionalFormatting sqref="O170">
    <cfRule type="expression" dxfId="3433" priority="5283">
      <formula>IF($O170="CONTINUA",1,0)</formula>
    </cfRule>
    <cfRule type="expression" dxfId="3432" priority="5284">
      <formula>IF($O170="REQUERIMIENTO",1,0)</formula>
    </cfRule>
    <cfRule type="expression" dxfId="3431" priority="5285">
      <formula>IF($O170="PERSISTE",1,0)</formula>
    </cfRule>
    <cfRule type="expression" dxfId="3430" priority="5286">
      <formula>IF($O170="PARCIALMENTE ATENDIDA",1,0)</formula>
    </cfRule>
    <cfRule type="expression" priority="5287">
      <formula>IF($O170="ATENDIDA",1,0)</formula>
    </cfRule>
    <cfRule type="expression" dxfId="3429" priority="5288">
      <formula>IF($O170="DETECTADA",1,0)</formula>
    </cfRule>
  </conditionalFormatting>
  <conditionalFormatting sqref="O170">
    <cfRule type="expression" dxfId="3428" priority="5277">
      <formula>IF($O170="CONTINÚA",1,0)</formula>
    </cfRule>
    <cfRule type="expression" dxfId="3427" priority="5278">
      <formula>IF($O170="REQUERIMIENTO",1,0)</formula>
    </cfRule>
    <cfRule type="expression" dxfId="3426" priority="5279">
      <formula>IF($O170="PERSISTE",1,0)</formula>
    </cfRule>
    <cfRule type="expression" dxfId="3425" priority="5280">
      <formula>IF($O170="PARCIALMENTE ATENDIDA",1,0)</formula>
    </cfRule>
    <cfRule type="expression" priority="5281">
      <formula>IF($O170="ATENDIDA",1,0)</formula>
    </cfRule>
    <cfRule type="expression" dxfId="3424" priority="5282">
      <formula>IF($O170="DETECTADA",1,0)</formula>
    </cfRule>
  </conditionalFormatting>
  <conditionalFormatting sqref="O170">
    <cfRule type="expression" dxfId="3423" priority="5271">
      <formula>IF($O170="CONTINUA",1,0)</formula>
    </cfRule>
    <cfRule type="expression" dxfId="3422" priority="5272">
      <formula>IF($O170="REQUERIMIENTO",1,0)</formula>
    </cfRule>
    <cfRule type="expression" dxfId="3421" priority="5273">
      <formula>IF($O170="PERSISTE",1,0)</formula>
    </cfRule>
    <cfRule type="expression" dxfId="3420" priority="5274">
      <formula>IF($O170="PARCIALMENTE ATENDIDA",1,0)</formula>
    </cfRule>
    <cfRule type="expression" priority="5275">
      <formula>IF($O170="ATENDIDA",1,0)</formula>
    </cfRule>
    <cfRule type="expression" dxfId="3419" priority="5276">
      <formula>IF($O170="DETECTADA",1,0)</formula>
    </cfRule>
  </conditionalFormatting>
  <conditionalFormatting sqref="O170">
    <cfRule type="expression" dxfId="3418" priority="5265">
      <formula>IF($O170="CONTINÚA",1,0)</formula>
    </cfRule>
    <cfRule type="expression" dxfId="3417" priority="5266">
      <formula>IF($O170="REQUERIMIENTO",1,0)</formula>
    </cfRule>
    <cfRule type="expression" dxfId="3416" priority="5267">
      <formula>IF($O170="PERSISTE",1,0)</formula>
    </cfRule>
    <cfRule type="expression" dxfId="3415" priority="5268">
      <formula>IF($O170="PARCIALMENTE ATENDIDA",1,0)</formula>
    </cfRule>
    <cfRule type="expression" priority="5269">
      <formula>IF($O170="ATENDIDA",1,0)</formula>
    </cfRule>
    <cfRule type="expression" dxfId="3414" priority="5270">
      <formula>IF($O170="DETECTADA",1,0)</formula>
    </cfRule>
  </conditionalFormatting>
  <conditionalFormatting sqref="R170">
    <cfRule type="containsErrors" dxfId="3413" priority="5263">
      <formula>ISERROR(R170)</formula>
    </cfRule>
    <cfRule type="notContainsErrors" dxfId="3412" priority="5264">
      <formula>NOT(ISERROR(R170))</formula>
    </cfRule>
  </conditionalFormatting>
  <conditionalFormatting sqref="A168">
    <cfRule type="cellIs" dxfId="3411" priority="5260" operator="equal">
      <formula>900000000</formula>
    </cfRule>
  </conditionalFormatting>
  <conditionalFormatting sqref="A168 G168:I168 C168:E168 K168">
    <cfRule type="containsErrors" dxfId="3410" priority="5261">
      <formula>ISERROR(A168)</formula>
    </cfRule>
    <cfRule type="notContainsErrors" dxfId="3409" priority="5262">
      <formula>NOT(ISERROR(A168))</formula>
    </cfRule>
  </conditionalFormatting>
  <conditionalFormatting sqref="O168">
    <cfRule type="expression" dxfId="3408" priority="5254">
      <formula>IF($O168="CONTINUA",1,0)</formula>
    </cfRule>
    <cfRule type="expression" dxfId="3407" priority="5255">
      <formula>IF($O168="REQUERIMIENTO",1,0)</formula>
    </cfRule>
    <cfRule type="expression" dxfId="3406" priority="5256">
      <formula>IF($O168="PERSISTE",1,0)</formula>
    </cfRule>
    <cfRule type="expression" dxfId="3405" priority="5257">
      <formula>IF($O168="PARCIALMENTE ATENDIDA",1,0)</formula>
    </cfRule>
    <cfRule type="expression" priority="5258">
      <formula>IF($O168="ATENDIDA",1,0)</formula>
    </cfRule>
    <cfRule type="expression" dxfId="3404" priority="5259">
      <formula>IF($O168="DETECTADA",1,0)</formula>
    </cfRule>
  </conditionalFormatting>
  <conditionalFormatting sqref="O168">
    <cfRule type="expression" dxfId="3403" priority="5248">
      <formula>IF($O168="CONTINÚA",1,0)</formula>
    </cfRule>
    <cfRule type="expression" dxfId="3402" priority="5249">
      <formula>IF($O168="REQUERIMIENTO",1,0)</formula>
    </cfRule>
    <cfRule type="expression" dxfId="3401" priority="5250">
      <formula>IF($O168="PERSISTE",1,0)</formula>
    </cfRule>
    <cfRule type="expression" dxfId="3400" priority="5251">
      <formula>IF($O168="PARCIALMENTE ATENDIDA",1,0)</formula>
    </cfRule>
    <cfRule type="expression" priority="5252">
      <formula>IF($O168="ATENDIDA",1,0)</formula>
    </cfRule>
    <cfRule type="expression" dxfId="3399" priority="5253">
      <formula>IF($O168="DETECTADA",1,0)</formula>
    </cfRule>
  </conditionalFormatting>
  <conditionalFormatting sqref="O168">
    <cfRule type="expression" dxfId="3398" priority="5242">
      <formula>IF($O168="CONTINUA",1,0)</formula>
    </cfRule>
    <cfRule type="expression" dxfId="3397" priority="5243">
      <formula>IF($O168="REQUERIMIENTO",1,0)</formula>
    </cfRule>
    <cfRule type="expression" dxfId="3396" priority="5244">
      <formula>IF($O168="PERSISTE",1,0)</formula>
    </cfRule>
    <cfRule type="expression" dxfId="3395" priority="5245">
      <formula>IF($O168="PARCIALMENTE ATENDIDA",1,0)</formula>
    </cfRule>
    <cfRule type="expression" priority="5246">
      <formula>IF($O168="ATENDIDA",1,0)</formula>
    </cfRule>
    <cfRule type="expression" dxfId="3394" priority="5247">
      <formula>IF($O168="DETECTADA",1,0)</formula>
    </cfRule>
  </conditionalFormatting>
  <conditionalFormatting sqref="O168">
    <cfRule type="expression" dxfId="3393" priority="5236">
      <formula>IF($O168="CONTINÚA",1,0)</formula>
    </cfRule>
    <cfRule type="expression" dxfId="3392" priority="5237">
      <formula>IF($O168="REQUERIMIENTO",1,0)</formula>
    </cfRule>
    <cfRule type="expression" dxfId="3391" priority="5238">
      <formula>IF($O168="PERSISTE",1,0)</formula>
    </cfRule>
    <cfRule type="expression" dxfId="3390" priority="5239">
      <formula>IF($O168="PARCIALMENTE ATENDIDA",1,0)</formula>
    </cfRule>
    <cfRule type="expression" priority="5240">
      <formula>IF($O168="ATENDIDA",1,0)</formula>
    </cfRule>
    <cfRule type="expression" dxfId="3389" priority="5241">
      <formula>IF($O168="DETECTADA",1,0)</formula>
    </cfRule>
  </conditionalFormatting>
  <conditionalFormatting sqref="R168">
    <cfRule type="containsErrors" dxfId="3388" priority="5234">
      <formula>ISERROR(R168)</formula>
    </cfRule>
    <cfRule type="notContainsErrors" dxfId="3387" priority="5235">
      <formula>NOT(ISERROR(R168))</formula>
    </cfRule>
  </conditionalFormatting>
  <conditionalFormatting sqref="A167">
    <cfRule type="cellIs" dxfId="3386" priority="5202" operator="equal">
      <formula>900000000</formula>
    </cfRule>
  </conditionalFormatting>
  <conditionalFormatting sqref="A167 G167:I167 C167:E167 K167">
    <cfRule type="containsErrors" dxfId="3385" priority="5203">
      <formula>ISERROR(A167)</formula>
    </cfRule>
    <cfRule type="notContainsErrors" dxfId="3384" priority="5204">
      <formula>NOT(ISERROR(A167))</formula>
    </cfRule>
  </conditionalFormatting>
  <conditionalFormatting sqref="O167">
    <cfRule type="expression" dxfId="3383" priority="5196">
      <formula>IF($O167="CONTINUA",1,0)</formula>
    </cfRule>
    <cfRule type="expression" dxfId="3382" priority="5197">
      <formula>IF($O167="REQUERIMIENTO",1,0)</formula>
    </cfRule>
    <cfRule type="expression" dxfId="3381" priority="5198">
      <formula>IF($O167="PERSISTE",1,0)</formula>
    </cfRule>
    <cfRule type="expression" dxfId="3380" priority="5199">
      <formula>IF($O167="PARCIALMENTE ATENDIDA",1,0)</formula>
    </cfRule>
    <cfRule type="expression" priority="5200">
      <formula>IF($O167="ATENDIDA",1,0)</formula>
    </cfRule>
    <cfRule type="expression" dxfId="3379" priority="5201">
      <formula>IF($O167="DETECTADA",1,0)</formula>
    </cfRule>
  </conditionalFormatting>
  <conditionalFormatting sqref="O167">
    <cfRule type="expression" dxfId="3378" priority="5190">
      <formula>IF($O167="CONTINÚA",1,0)</formula>
    </cfRule>
    <cfRule type="expression" dxfId="3377" priority="5191">
      <formula>IF($O167="REQUERIMIENTO",1,0)</formula>
    </cfRule>
    <cfRule type="expression" dxfId="3376" priority="5192">
      <formula>IF($O167="PERSISTE",1,0)</formula>
    </cfRule>
    <cfRule type="expression" dxfId="3375" priority="5193">
      <formula>IF($O167="PARCIALMENTE ATENDIDA",1,0)</formula>
    </cfRule>
    <cfRule type="expression" priority="5194">
      <formula>IF($O167="ATENDIDA",1,0)</formula>
    </cfRule>
    <cfRule type="expression" dxfId="3374" priority="5195">
      <formula>IF($O167="DETECTADA",1,0)</formula>
    </cfRule>
  </conditionalFormatting>
  <conditionalFormatting sqref="O167">
    <cfRule type="expression" dxfId="3373" priority="5184">
      <formula>IF($O167="CONTINUA",1,0)</formula>
    </cfRule>
    <cfRule type="expression" dxfId="3372" priority="5185">
      <formula>IF($O167="REQUERIMIENTO",1,0)</formula>
    </cfRule>
    <cfRule type="expression" dxfId="3371" priority="5186">
      <formula>IF($O167="PERSISTE",1,0)</formula>
    </cfRule>
    <cfRule type="expression" dxfId="3370" priority="5187">
      <formula>IF($O167="PARCIALMENTE ATENDIDA",1,0)</formula>
    </cfRule>
    <cfRule type="expression" priority="5188">
      <formula>IF($O167="ATENDIDA",1,0)</formula>
    </cfRule>
    <cfRule type="expression" dxfId="3369" priority="5189">
      <formula>IF($O167="DETECTADA",1,0)</formula>
    </cfRule>
  </conditionalFormatting>
  <conditionalFormatting sqref="O167">
    <cfRule type="expression" dxfId="3368" priority="5178">
      <formula>IF($O167="CONTINÚA",1,0)</formula>
    </cfRule>
    <cfRule type="expression" dxfId="3367" priority="5179">
      <formula>IF($O167="REQUERIMIENTO",1,0)</formula>
    </cfRule>
    <cfRule type="expression" dxfId="3366" priority="5180">
      <formula>IF($O167="PERSISTE",1,0)</formula>
    </cfRule>
    <cfRule type="expression" dxfId="3365" priority="5181">
      <formula>IF($O167="PARCIALMENTE ATENDIDA",1,0)</formula>
    </cfRule>
    <cfRule type="expression" priority="5182">
      <formula>IF($O167="ATENDIDA",1,0)</formula>
    </cfRule>
    <cfRule type="expression" dxfId="3364" priority="5183">
      <formula>IF($O167="DETECTADA",1,0)</formula>
    </cfRule>
  </conditionalFormatting>
  <conditionalFormatting sqref="R167">
    <cfRule type="containsErrors" dxfId="3363" priority="5176">
      <formula>ISERROR(R167)</formula>
    </cfRule>
    <cfRule type="notContainsErrors" dxfId="3362" priority="5177">
      <formula>NOT(ISERROR(R167))</formula>
    </cfRule>
  </conditionalFormatting>
  <conditionalFormatting sqref="A166">
    <cfRule type="cellIs" dxfId="3361" priority="5144" operator="equal">
      <formula>900000000</formula>
    </cfRule>
  </conditionalFormatting>
  <conditionalFormatting sqref="A166 G166:I166 C166:E166 K166">
    <cfRule type="containsErrors" dxfId="3360" priority="5145">
      <formula>ISERROR(A166)</formula>
    </cfRule>
    <cfRule type="notContainsErrors" dxfId="3359" priority="5146">
      <formula>NOT(ISERROR(A166))</formula>
    </cfRule>
  </conditionalFormatting>
  <conditionalFormatting sqref="O166">
    <cfRule type="expression" dxfId="3358" priority="5138">
      <formula>IF($O166="CONTINUA",1,0)</formula>
    </cfRule>
    <cfRule type="expression" dxfId="3357" priority="5139">
      <formula>IF($O166="REQUERIMIENTO",1,0)</formula>
    </cfRule>
    <cfRule type="expression" dxfId="3356" priority="5140">
      <formula>IF($O166="PERSISTE",1,0)</formula>
    </cfRule>
    <cfRule type="expression" dxfId="3355" priority="5141">
      <formula>IF($O166="PARCIALMENTE ATENDIDA",1,0)</formula>
    </cfRule>
    <cfRule type="expression" priority="5142">
      <formula>IF($O166="ATENDIDA",1,0)</formula>
    </cfRule>
    <cfRule type="expression" dxfId="3354" priority="5143">
      <formula>IF($O166="DETECTADA",1,0)</formula>
    </cfRule>
  </conditionalFormatting>
  <conditionalFormatting sqref="O166">
    <cfRule type="expression" dxfId="3353" priority="5132">
      <formula>IF($O166="CONTINÚA",1,0)</formula>
    </cfRule>
    <cfRule type="expression" dxfId="3352" priority="5133">
      <formula>IF($O166="REQUERIMIENTO",1,0)</formula>
    </cfRule>
    <cfRule type="expression" dxfId="3351" priority="5134">
      <formula>IF($O166="PERSISTE",1,0)</formula>
    </cfRule>
    <cfRule type="expression" dxfId="3350" priority="5135">
      <formula>IF($O166="PARCIALMENTE ATENDIDA",1,0)</formula>
    </cfRule>
    <cfRule type="expression" priority="5136">
      <formula>IF($O166="ATENDIDA",1,0)</formula>
    </cfRule>
    <cfRule type="expression" dxfId="3349" priority="5137">
      <formula>IF($O166="DETECTADA",1,0)</formula>
    </cfRule>
  </conditionalFormatting>
  <conditionalFormatting sqref="O166">
    <cfRule type="expression" dxfId="3348" priority="5126">
      <formula>IF($O166="CONTINUA",1,0)</formula>
    </cfRule>
    <cfRule type="expression" dxfId="3347" priority="5127">
      <formula>IF($O166="REQUERIMIENTO",1,0)</formula>
    </cfRule>
    <cfRule type="expression" dxfId="3346" priority="5128">
      <formula>IF($O166="PERSISTE",1,0)</formula>
    </cfRule>
    <cfRule type="expression" dxfId="3345" priority="5129">
      <formula>IF($O166="PARCIALMENTE ATENDIDA",1,0)</formula>
    </cfRule>
    <cfRule type="expression" priority="5130">
      <formula>IF($O166="ATENDIDA",1,0)</formula>
    </cfRule>
    <cfRule type="expression" dxfId="3344" priority="5131">
      <formula>IF($O166="DETECTADA",1,0)</formula>
    </cfRule>
  </conditionalFormatting>
  <conditionalFormatting sqref="O166">
    <cfRule type="expression" dxfId="3343" priority="5120">
      <formula>IF($O166="CONTINÚA",1,0)</formula>
    </cfRule>
    <cfRule type="expression" dxfId="3342" priority="5121">
      <formula>IF($O166="REQUERIMIENTO",1,0)</formula>
    </cfRule>
    <cfRule type="expression" dxfId="3341" priority="5122">
      <formula>IF($O166="PERSISTE",1,0)</formula>
    </cfRule>
    <cfRule type="expression" dxfId="3340" priority="5123">
      <formula>IF($O166="PARCIALMENTE ATENDIDA",1,0)</formula>
    </cfRule>
    <cfRule type="expression" priority="5124">
      <formula>IF($O166="ATENDIDA",1,0)</formula>
    </cfRule>
    <cfRule type="expression" dxfId="3339" priority="5125">
      <formula>IF($O166="DETECTADA",1,0)</formula>
    </cfRule>
  </conditionalFormatting>
  <conditionalFormatting sqref="R166">
    <cfRule type="containsErrors" dxfId="3338" priority="5118">
      <formula>ISERROR(R166)</formula>
    </cfRule>
    <cfRule type="notContainsErrors" dxfId="3337" priority="5119">
      <formula>NOT(ISERROR(R166))</formula>
    </cfRule>
  </conditionalFormatting>
  <conditionalFormatting sqref="A165">
    <cfRule type="cellIs" dxfId="3336" priority="5115" operator="equal">
      <formula>900000000</formula>
    </cfRule>
  </conditionalFormatting>
  <conditionalFormatting sqref="A165 G165:I165 C165:E165 K165">
    <cfRule type="containsErrors" dxfId="3335" priority="5116">
      <formula>ISERROR(A165)</formula>
    </cfRule>
    <cfRule type="notContainsErrors" dxfId="3334" priority="5117">
      <formula>NOT(ISERROR(A165))</formula>
    </cfRule>
  </conditionalFormatting>
  <conditionalFormatting sqref="O165">
    <cfRule type="expression" dxfId="3333" priority="5109">
      <formula>IF($O165="CONTINUA",1,0)</formula>
    </cfRule>
    <cfRule type="expression" dxfId="3332" priority="5110">
      <formula>IF($O165="REQUERIMIENTO",1,0)</formula>
    </cfRule>
    <cfRule type="expression" dxfId="3331" priority="5111">
      <formula>IF($O165="PERSISTE",1,0)</formula>
    </cfRule>
    <cfRule type="expression" dxfId="3330" priority="5112">
      <formula>IF($O165="PARCIALMENTE ATENDIDA",1,0)</formula>
    </cfRule>
    <cfRule type="expression" priority="5113">
      <formula>IF($O165="ATENDIDA",1,0)</formula>
    </cfRule>
    <cfRule type="expression" dxfId="3329" priority="5114">
      <formula>IF($O165="DETECTADA",1,0)</formula>
    </cfRule>
  </conditionalFormatting>
  <conditionalFormatting sqref="O165">
    <cfRule type="expression" dxfId="3328" priority="5103">
      <formula>IF($O165="CONTINÚA",1,0)</formula>
    </cfRule>
    <cfRule type="expression" dxfId="3327" priority="5104">
      <formula>IF($O165="REQUERIMIENTO",1,0)</formula>
    </cfRule>
    <cfRule type="expression" dxfId="3326" priority="5105">
      <formula>IF($O165="PERSISTE",1,0)</formula>
    </cfRule>
    <cfRule type="expression" dxfId="3325" priority="5106">
      <formula>IF($O165="PARCIALMENTE ATENDIDA",1,0)</formula>
    </cfRule>
    <cfRule type="expression" priority="5107">
      <formula>IF($O165="ATENDIDA",1,0)</formula>
    </cfRule>
    <cfRule type="expression" dxfId="3324" priority="5108">
      <formula>IF($O165="DETECTADA",1,0)</formula>
    </cfRule>
  </conditionalFormatting>
  <conditionalFormatting sqref="O165">
    <cfRule type="expression" dxfId="3323" priority="5097">
      <formula>IF($O165="CONTINUA",1,0)</formula>
    </cfRule>
    <cfRule type="expression" dxfId="3322" priority="5098">
      <formula>IF($O165="REQUERIMIENTO",1,0)</formula>
    </cfRule>
    <cfRule type="expression" dxfId="3321" priority="5099">
      <formula>IF($O165="PERSISTE",1,0)</formula>
    </cfRule>
    <cfRule type="expression" dxfId="3320" priority="5100">
      <formula>IF($O165="PARCIALMENTE ATENDIDA",1,0)</formula>
    </cfRule>
    <cfRule type="expression" priority="5101">
      <formula>IF($O165="ATENDIDA",1,0)</formula>
    </cfRule>
    <cfRule type="expression" dxfId="3319" priority="5102">
      <formula>IF($O165="DETECTADA",1,0)</formula>
    </cfRule>
  </conditionalFormatting>
  <conditionalFormatting sqref="O165">
    <cfRule type="expression" dxfId="3318" priority="5091">
      <formula>IF($O165="CONTINÚA",1,0)</formula>
    </cfRule>
    <cfRule type="expression" dxfId="3317" priority="5092">
      <formula>IF($O165="REQUERIMIENTO",1,0)</formula>
    </cfRule>
    <cfRule type="expression" dxfId="3316" priority="5093">
      <formula>IF($O165="PERSISTE",1,0)</formula>
    </cfRule>
    <cfRule type="expression" dxfId="3315" priority="5094">
      <formula>IF($O165="PARCIALMENTE ATENDIDA",1,0)</formula>
    </cfRule>
    <cfRule type="expression" priority="5095">
      <formula>IF($O165="ATENDIDA",1,0)</formula>
    </cfRule>
    <cfRule type="expression" dxfId="3314" priority="5096">
      <formula>IF($O165="DETECTADA",1,0)</formula>
    </cfRule>
  </conditionalFormatting>
  <conditionalFormatting sqref="R165">
    <cfRule type="containsErrors" dxfId="3313" priority="5089">
      <formula>ISERROR(R165)</formula>
    </cfRule>
    <cfRule type="notContainsErrors" dxfId="3312" priority="5090">
      <formula>NOT(ISERROR(R165))</formula>
    </cfRule>
  </conditionalFormatting>
  <conditionalFormatting sqref="A164">
    <cfRule type="cellIs" dxfId="3311" priority="5086" operator="equal">
      <formula>900000000</formula>
    </cfRule>
  </conditionalFormatting>
  <conditionalFormatting sqref="A164 G164:I164 C164:E164 K164">
    <cfRule type="containsErrors" dxfId="3310" priority="5087">
      <formula>ISERROR(A164)</formula>
    </cfRule>
    <cfRule type="notContainsErrors" dxfId="3309" priority="5088">
      <formula>NOT(ISERROR(A164))</formula>
    </cfRule>
  </conditionalFormatting>
  <conditionalFormatting sqref="O164">
    <cfRule type="expression" dxfId="3308" priority="5080">
      <formula>IF($O164="CONTINUA",1,0)</formula>
    </cfRule>
    <cfRule type="expression" dxfId="3307" priority="5081">
      <formula>IF($O164="REQUERIMIENTO",1,0)</formula>
    </cfRule>
    <cfRule type="expression" dxfId="3306" priority="5082">
      <formula>IF($O164="PERSISTE",1,0)</formula>
    </cfRule>
    <cfRule type="expression" dxfId="3305" priority="5083">
      <formula>IF($O164="PARCIALMENTE ATENDIDA",1,0)</formula>
    </cfRule>
    <cfRule type="expression" priority="5084">
      <formula>IF($O164="ATENDIDA",1,0)</formula>
    </cfRule>
    <cfRule type="expression" dxfId="3304" priority="5085">
      <formula>IF($O164="DETECTADA",1,0)</formula>
    </cfRule>
  </conditionalFormatting>
  <conditionalFormatting sqref="O164">
    <cfRule type="expression" dxfId="3303" priority="5074">
      <formula>IF($O164="CONTINÚA",1,0)</formula>
    </cfRule>
    <cfRule type="expression" dxfId="3302" priority="5075">
      <formula>IF($O164="REQUERIMIENTO",1,0)</formula>
    </cfRule>
    <cfRule type="expression" dxfId="3301" priority="5076">
      <formula>IF($O164="PERSISTE",1,0)</formula>
    </cfRule>
    <cfRule type="expression" dxfId="3300" priority="5077">
      <formula>IF($O164="PARCIALMENTE ATENDIDA",1,0)</formula>
    </cfRule>
    <cfRule type="expression" priority="5078">
      <formula>IF($O164="ATENDIDA",1,0)</formula>
    </cfRule>
    <cfRule type="expression" dxfId="3299" priority="5079">
      <formula>IF($O164="DETECTADA",1,0)</formula>
    </cfRule>
  </conditionalFormatting>
  <conditionalFormatting sqref="O164">
    <cfRule type="expression" dxfId="3298" priority="5068">
      <formula>IF($O164="CONTINUA",1,0)</formula>
    </cfRule>
    <cfRule type="expression" dxfId="3297" priority="5069">
      <formula>IF($O164="REQUERIMIENTO",1,0)</formula>
    </cfRule>
    <cfRule type="expression" dxfId="3296" priority="5070">
      <formula>IF($O164="PERSISTE",1,0)</formula>
    </cfRule>
    <cfRule type="expression" dxfId="3295" priority="5071">
      <formula>IF($O164="PARCIALMENTE ATENDIDA",1,0)</formula>
    </cfRule>
    <cfRule type="expression" priority="5072">
      <formula>IF($O164="ATENDIDA",1,0)</formula>
    </cfRule>
    <cfRule type="expression" dxfId="3294" priority="5073">
      <formula>IF($O164="DETECTADA",1,0)</formula>
    </cfRule>
  </conditionalFormatting>
  <conditionalFormatting sqref="O164">
    <cfRule type="expression" dxfId="3293" priority="5062">
      <formula>IF($O164="CONTINÚA",1,0)</formula>
    </cfRule>
    <cfRule type="expression" dxfId="3292" priority="5063">
      <formula>IF($O164="REQUERIMIENTO",1,0)</formula>
    </cfRule>
    <cfRule type="expression" dxfId="3291" priority="5064">
      <formula>IF($O164="PERSISTE",1,0)</formula>
    </cfRule>
    <cfRule type="expression" dxfId="3290" priority="5065">
      <formula>IF($O164="PARCIALMENTE ATENDIDA",1,0)</formula>
    </cfRule>
    <cfRule type="expression" priority="5066">
      <formula>IF($O164="ATENDIDA",1,0)</formula>
    </cfRule>
    <cfRule type="expression" dxfId="3289" priority="5067">
      <formula>IF($O164="DETECTADA",1,0)</formula>
    </cfRule>
  </conditionalFormatting>
  <conditionalFormatting sqref="R164">
    <cfRule type="containsErrors" dxfId="3288" priority="5060">
      <formula>ISERROR(R164)</formula>
    </cfRule>
    <cfRule type="notContainsErrors" dxfId="3287" priority="5061">
      <formula>NOT(ISERROR(R164))</formula>
    </cfRule>
  </conditionalFormatting>
  <conditionalFormatting sqref="A163">
    <cfRule type="cellIs" dxfId="3286" priority="5028" operator="equal">
      <formula>900000000</formula>
    </cfRule>
  </conditionalFormatting>
  <conditionalFormatting sqref="A163 G163:I163 C163:E163 K163">
    <cfRule type="containsErrors" dxfId="3285" priority="5029">
      <formula>ISERROR(A163)</formula>
    </cfRule>
    <cfRule type="notContainsErrors" dxfId="3284" priority="5030">
      <formula>NOT(ISERROR(A163))</formula>
    </cfRule>
  </conditionalFormatting>
  <conditionalFormatting sqref="O163">
    <cfRule type="expression" dxfId="3283" priority="5022">
      <formula>IF($O163="CONTINUA",1,0)</formula>
    </cfRule>
    <cfRule type="expression" dxfId="3282" priority="5023">
      <formula>IF($O163="REQUERIMIENTO",1,0)</formula>
    </cfRule>
    <cfRule type="expression" dxfId="3281" priority="5024">
      <formula>IF($O163="PERSISTE",1,0)</formula>
    </cfRule>
    <cfRule type="expression" dxfId="3280" priority="5025">
      <formula>IF($O163="PARCIALMENTE ATENDIDA",1,0)</formula>
    </cfRule>
    <cfRule type="expression" priority="5026">
      <formula>IF($O163="ATENDIDA",1,0)</formula>
    </cfRule>
    <cfRule type="expression" dxfId="3279" priority="5027">
      <formula>IF($O163="DETECTADA",1,0)</formula>
    </cfRule>
  </conditionalFormatting>
  <conditionalFormatting sqref="O163">
    <cfRule type="expression" dxfId="3278" priority="5016">
      <formula>IF($O163="CONTINÚA",1,0)</formula>
    </cfRule>
    <cfRule type="expression" dxfId="3277" priority="5017">
      <formula>IF($O163="REQUERIMIENTO",1,0)</formula>
    </cfRule>
    <cfRule type="expression" dxfId="3276" priority="5018">
      <formula>IF($O163="PERSISTE",1,0)</formula>
    </cfRule>
    <cfRule type="expression" dxfId="3275" priority="5019">
      <formula>IF($O163="PARCIALMENTE ATENDIDA",1,0)</formula>
    </cfRule>
    <cfRule type="expression" priority="5020">
      <formula>IF($O163="ATENDIDA",1,0)</formula>
    </cfRule>
    <cfRule type="expression" dxfId="3274" priority="5021">
      <formula>IF($O163="DETECTADA",1,0)</formula>
    </cfRule>
  </conditionalFormatting>
  <conditionalFormatting sqref="O163">
    <cfRule type="expression" dxfId="3273" priority="5010">
      <formula>IF($O163="CONTINUA",1,0)</formula>
    </cfRule>
    <cfRule type="expression" dxfId="3272" priority="5011">
      <formula>IF($O163="REQUERIMIENTO",1,0)</formula>
    </cfRule>
    <cfRule type="expression" dxfId="3271" priority="5012">
      <formula>IF($O163="PERSISTE",1,0)</formula>
    </cfRule>
    <cfRule type="expression" dxfId="3270" priority="5013">
      <formula>IF($O163="PARCIALMENTE ATENDIDA",1,0)</formula>
    </cfRule>
    <cfRule type="expression" priority="5014">
      <formula>IF($O163="ATENDIDA",1,0)</formula>
    </cfRule>
    <cfRule type="expression" dxfId="3269" priority="5015">
      <formula>IF($O163="DETECTADA",1,0)</formula>
    </cfRule>
  </conditionalFormatting>
  <conditionalFormatting sqref="O163">
    <cfRule type="expression" dxfId="3268" priority="5004">
      <formula>IF($O163="CONTINÚA",1,0)</formula>
    </cfRule>
    <cfRule type="expression" dxfId="3267" priority="5005">
      <formula>IF($O163="REQUERIMIENTO",1,0)</formula>
    </cfRule>
    <cfRule type="expression" dxfId="3266" priority="5006">
      <formula>IF($O163="PERSISTE",1,0)</formula>
    </cfRule>
    <cfRule type="expression" dxfId="3265" priority="5007">
      <formula>IF($O163="PARCIALMENTE ATENDIDA",1,0)</formula>
    </cfRule>
    <cfRule type="expression" priority="5008">
      <formula>IF($O163="ATENDIDA",1,0)</formula>
    </cfRule>
    <cfRule type="expression" dxfId="3264" priority="5009">
      <formula>IF($O163="DETECTADA",1,0)</formula>
    </cfRule>
  </conditionalFormatting>
  <conditionalFormatting sqref="R163">
    <cfRule type="containsErrors" dxfId="3263" priority="5002">
      <formula>ISERROR(R163)</formula>
    </cfRule>
    <cfRule type="notContainsErrors" dxfId="3262" priority="5003">
      <formula>NOT(ISERROR(R163))</formula>
    </cfRule>
  </conditionalFormatting>
  <conditionalFormatting sqref="A162">
    <cfRule type="cellIs" dxfId="3261" priority="4970" operator="equal">
      <formula>900000000</formula>
    </cfRule>
  </conditionalFormatting>
  <conditionalFormatting sqref="A162 G162:I162 C162:E162 K162">
    <cfRule type="containsErrors" dxfId="3260" priority="4971">
      <formula>ISERROR(A162)</formula>
    </cfRule>
    <cfRule type="notContainsErrors" dxfId="3259" priority="4972">
      <formula>NOT(ISERROR(A162))</formula>
    </cfRule>
  </conditionalFormatting>
  <conditionalFormatting sqref="O162">
    <cfRule type="expression" dxfId="3258" priority="4964">
      <formula>IF($O162="CONTINUA",1,0)</formula>
    </cfRule>
    <cfRule type="expression" dxfId="3257" priority="4965">
      <formula>IF($O162="REQUERIMIENTO",1,0)</formula>
    </cfRule>
    <cfRule type="expression" dxfId="3256" priority="4966">
      <formula>IF($O162="PERSISTE",1,0)</formula>
    </cfRule>
    <cfRule type="expression" dxfId="3255" priority="4967">
      <formula>IF($O162="PARCIALMENTE ATENDIDA",1,0)</formula>
    </cfRule>
    <cfRule type="expression" priority="4968">
      <formula>IF($O162="ATENDIDA",1,0)</formula>
    </cfRule>
    <cfRule type="expression" dxfId="3254" priority="4969">
      <formula>IF($O162="DETECTADA",1,0)</formula>
    </cfRule>
  </conditionalFormatting>
  <conditionalFormatting sqref="O162">
    <cfRule type="expression" dxfId="3253" priority="4958">
      <formula>IF($O162="CONTINÚA",1,0)</formula>
    </cfRule>
    <cfRule type="expression" dxfId="3252" priority="4959">
      <formula>IF($O162="REQUERIMIENTO",1,0)</formula>
    </cfRule>
    <cfRule type="expression" dxfId="3251" priority="4960">
      <formula>IF($O162="PERSISTE",1,0)</formula>
    </cfRule>
    <cfRule type="expression" dxfId="3250" priority="4961">
      <formula>IF($O162="PARCIALMENTE ATENDIDA",1,0)</formula>
    </cfRule>
    <cfRule type="expression" priority="4962">
      <formula>IF($O162="ATENDIDA",1,0)</formula>
    </cfRule>
    <cfRule type="expression" dxfId="3249" priority="4963">
      <formula>IF($O162="DETECTADA",1,0)</formula>
    </cfRule>
  </conditionalFormatting>
  <conditionalFormatting sqref="O162">
    <cfRule type="expression" dxfId="3248" priority="4952">
      <formula>IF($O162="CONTINUA",1,0)</formula>
    </cfRule>
    <cfRule type="expression" dxfId="3247" priority="4953">
      <formula>IF($O162="REQUERIMIENTO",1,0)</formula>
    </cfRule>
    <cfRule type="expression" dxfId="3246" priority="4954">
      <formula>IF($O162="PERSISTE",1,0)</formula>
    </cfRule>
    <cfRule type="expression" dxfId="3245" priority="4955">
      <formula>IF($O162="PARCIALMENTE ATENDIDA",1,0)</formula>
    </cfRule>
    <cfRule type="expression" priority="4956">
      <formula>IF($O162="ATENDIDA",1,0)</formula>
    </cfRule>
    <cfRule type="expression" dxfId="3244" priority="4957">
      <formula>IF($O162="DETECTADA",1,0)</formula>
    </cfRule>
  </conditionalFormatting>
  <conditionalFormatting sqref="O162">
    <cfRule type="expression" dxfId="3243" priority="4946">
      <formula>IF($O162="CONTINÚA",1,0)</formula>
    </cfRule>
    <cfRule type="expression" dxfId="3242" priority="4947">
      <formula>IF($O162="REQUERIMIENTO",1,0)</formula>
    </cfRule>
    <cfRule type="expression" dxfId="3241" priority="4948">
      <formula>IF($O162="PERSISTE",1,0)</formula>
    </cfRule>
    <cfRule type="expression" dxfId="3240" priority="4949">
      <formula>IF($O162="PARCIALMENTE ATENDIDA",1,0)</formula>
    </cfRule>
    <cfRule type="expression" priority="4950">
      <formula>IF($O162="ATENDIDA",1,0)</formula>
    </cfRule>
    <cfRule type="expression" dxfId="3239" priority="4951">
      <formula>IF($O162="DETECTADA",1,0)</formula>
    </cfRule>
  </conditionalFormatting>
  <conditionalFormatting sqref="R162">
    <cfRule type="containsErrors" dxfId="3238" priority="4944">
      <formula>ISERROR(R162)</formula>
    </cfRule>
    <cfRule type="notContainsErrors" dxfId="3237" priority="4945">
      <formula>NOT(ISERROR(R162))</formula>
    </cfRule>
  </conditionalFormatting>
  <conditionalFormatting sqref="A161">
    <cfRule type="cellIs" dxfId="3236" priority="4941" operator="equal">
      <formula>900000000</formula>
    </cfRule>
  </conditionalFormatting>
  <conditionalFormatting sqref="A161 G161:I161 C161:E161 K161">
    <cfRule type="containsErrors" dxfId="3235" priority="4942">
      <formula>ISERROR(A161)</formula>
    </cfRule>
    <cfRule type="notContainsErrors" dxfId="3234" priority="4943">
      <formula>NOT(ISERROR(A161))</formula>
    </cfRule>
  </conditionalFormatting>
  <conditionalFormatting sqref="O161">
    <cfRule type="expression" dxfId="3233" priority="4935">
      <formula>IF($O161="CONTINUA",1,0)</formula>
    </cfRule>
    <cfRule type="expression" dxfId="3232" priority="4936">
      <formula>IF($O161="REQUERIMIENTO",1,0)</formula>
    </cfRule>
    <cfRule type="expression" dxfId="3231" priority="4937">
      <formula>IF($O161="PERSISTE",1,0)</formula>
    </cfRule>
    <cfRule type="expression" dxfId="3230" priority="4938">
      <formula>IF($O161="PARCIALMENTE ATENDIDA",1,0)</formula>
    </cfRule>
    <cfRule type="expression" priority="4939">
      <formula>IF($O161="ATENDIDA",1,0)</formula>
    </cfRule>
    <cfRule type="expression" dxfId="3229" priority="4940">
      <formula>IF($O161="DETECTADA",1,0)</formula>
    </cfRule>
  </conditionalFormatting>
  <conditionalFormatting sqref="O161">
    <cfRule type="expression" dxfId="3228" priority="4929">
      <formula>IF($O161="CONTINÚA",1,0)</formula>
    </cfRule>
    <cfRule type="expression" dxfId="3227" priority="4930">
      <formula>IF($O161="REQUERIMIENTO",1,0)</formula>
    </cfRule>
    <cfRule type="expression" dxfId="3226" priority="4931">
      <formula>IF($O161="PERSISTE",1,0)</formula>
    </cfRule>
    <cfRule type="expression" dxfId="3225" priority="4932">
      <formula>IF($O161="PARCIALMENTE ATENDIDA",1,0)</formula>
    </cfRule>
    <cfRule type="expression" priority="4933">
      <formula>IF($O161="ATENDIDA",1,0)</formula>
    </cfRule>
    <cfRule type="expression" dxfId="3224" priority="4934">
      <formula>IF($O161="DETECTADA",1,0)</formula>
    </cfRule>
  </conditionalFormatting>
  <conditionalFormatting sqref="O161">
    <cfRule type="expression" dxfId="3223" priority="4923">
      <formula>IF($O161="CONTINUA",1,0)</formula>
    </cfRule>
    <cfRule type="expression" dxfId="3222" priority="4924">
      <formula>IF($O161="REQUERIMIENTO",1,0)</formula>
    </cfRule>
    <cfRule type="expression" dxfId="3221" priority="4925">
      <formula>IF($O161="PERSISTE",1,0)</formula>
    </cfRule>
    <cfRule type="expression" dxfId="3220" priority="4926">
      <formula>IF($O161="PARCIALMENTE ATENDIDA",1,0)</formula>
    </cfRule>
    <cfRule type="expression" priority="4927">
      <formula>IF($O161="ATENDIDA",1,0)</formula>
    </cfRule>
    <cfRule type="expression" dxfId="3219" priority="4928">
      <formula>IF($O161="DETECTADA",1,0)</formula>
    </cfRule>
  </conditionalFormatting>
  <conditionalFormatting sqref="O161">
    <cfRule type="expression" dxfId="3218" priority="4917">
      <formula>IF($O161="CONTINÚA",1,0)</formula>
    </cfRule>
    <cfRule type="expression" dxfId="3217" priority="4918">
      <formula>IF($O161="REQUERIMIENTO",1,0)</formula>
    </cfRule>
    <cfRule type="expression" dxfId="3216" priority="4919">
      <formula>IF($O161="PERSISTE",1,0)</formula>
    </cfRule>
    <cfRule type="expression" dxfId="3215" priority="4920">
      <formula>IF($O161="PARCIALMENTE ATENDIDA",1,0)</formula>
    </cfRule>
    <cfRule type="expression" priority="4921">
      <formula>IF($O161="ATENDIDA",1,0)</formula>
    </cfRule>
    <cfRule type="expression" dxfId="3214" priority="4922">
      <formula>IF($O161="DETECTADA",1,0)</formula>
    </cfRule>
  </conditionalFormatting>
  <conditionalFormatting sqref="R161">
    <cfRule type="containsErrors" dxfId="3213" priority="4915">
      <formula>ISERROR(R161)</formula>
    </cfRule>
    <cfRule type="notContainsErrors" dxfId="3212" priority="4916">
      <formula>NOT(ISERROR(R161))</formula>
    </cfRule>
  </conditionalFormatting>
  <conditionalFormatting sqref="A160">
    <cfRule type="cellIs" dxfId="3211" priority="4912" operator="equal">
      <formula>900000000</formula>
    </cfRule>
  </conditionalFormatting>
  <conditionalFormatting sqref="A160 G160:I160 C160:E160 K160">
    <cfRule type="containsErrors" dxfId="3210" priority="4913">
      <formula>ISERROR(A160)</formula>
    </cfRule>
    <cfRule type="notContainsErrors" dxfId="3209" priority="4914">
      <formula>NOT(ISERROR(A160))</formula>
    </cfRule>
  </conditionalFormatting>
  <conditionalFormatting sqref="O160">
    <cfRule type="expression" dxfId="3208" priority="4906">
      <formula>IF($O160="CONTINUA",1,0)</formula>
    </cfRule>
    <cfRule type="expression" dxfId="3207" priority="4907">
      <formula>IF($O160="REQUERIMIENTO",1,0)</formula>
    </cfRule>
    <cfRule type="expression" dxfId="3206" priority="4908">
      <formula>IF($O160="PERSISTE",1,0)</formula>
    </cfRule>
    <cfRule type="expression" dxfId="3205" priority="4909">
      <formula>IF($O160="PARCIALMENTE ATENDIDA",1,0)</formula>
    </cfRule>
    <cfRule type="expression" priority="4910">
      <formula>IF($O160="ATENDIDA",1,0)</formula>
    </cfRule>
    <cfRule type="expression" dxfId="3204" priority="4911">
      <formula>IF($O160="DETECTADA",1,0)</formula>
    </cfRule>
  </conditionalFormatting>
  <conditionalFormatting sqref="O160">
    <cfRule type="expression" dxfId="3203" priority="4900">
      <formula>IF($O160="CONTINÚA",1,0)</formula>
    </cfRule>
    <cfRule type="expression" dxfId="3202" priority="4901">
      <formula>IF($O160="REQUERIMIENTO",1,0)</formula>
    </cfRule>
    <cfRule type="expression" dxfId="3201" priority="4902">
      <formula>IF($O160="PERSISTE",1,0)</formula>
    </cfRule>
    <cfRule type="expression" dxfId="3200" priority="4903">
      <formula>IF($O160="PARCIALMENTE ATENDIDA",1,0)</formula>
    </cfRule>
    <cfRule type="expression" priority="4904">
      <formula>IF($O160="ATENDIDA",1,0)</formula>
    </cfRule>
    <cfRule type="expression" dxfId="3199" priority="4905">
      <formula>IF($O160="DETECTADA",1,0)</formula>
    </cfRule>
  </conditionalFormatting>
  <conditionalFormatting sqref="O160">
    <cfRule type="expression" dxfId="3198" priority="4894">
      <formula>IF($O160="CONTINUA",1,0)</formula>
    </cfRule>
    <cfRule type="expression" dxfId="3197" priority="4895">
      <formula>IF($O160="REQUERIMIENTO",1,0)</formula>
    </cfRule>
    <cfRule type="expression" dxfId="3196" priority="4896">
      <formula>IF($O160="PERSISTE",1,0)</formula>
    </cfRule>
    <cfRule type="expression" dxfId="3195" priority="4897">
      <formula>IF($O160="PARCIALMENTE ATENDIDA",1,0)</formula>
    </cfRule>
    <cfRule type="expression" priority="4898">
      <formula>IF($O160="ATENDIDA",1,0)</formula>
    </cfRule>
    <cfRule type="expression" dxfId="3194" priority="4899">
      <formula>IF($O160="DETECTADA",1,0)</formula>
    </cfRule>
  </conditionalFormatting>
  <conditionalFormatting sqref="O160">
    <cfRule type="expression" dxfId="3193" priority="4888">
      <formula>IF($O160="CONTINÚA",1,0)</formula>
    </cfRule>
    <cfRule type="expression" dxfId="3192" priority="4889">
      <formula>IF($O160="REQUERIMIENTO",1,0)</formula>
    </cfRule>
    <cfRule type="expression" dxfId="3191" priority="4890">
      <formula>IF($O160="PERSISTE",1,0)</formula>
    </cfRule>
    <cfRule type="expression" dxfId="3190" priority="4891">
      <formula>IF($O160="PARCIALMENTE ATENDIDA",1,0)</formula>
    </cfRule>
    <cfRule type="expression" priority="4892">
      <formula>IF($O160="ATENDIDA",1,0)</formula>
    </cfRule>
    <cfRule type="expression" dxfId="3189" priority="4893">
      <formula>IF($O160="DETECTADA",1,0)</formula>
    </cfRule>
  </conditionalFormatting>
  <conditionalFormatting sqref="R160">
    <cfRule type="containsErrors" dxfId="3188" priority="4886">
      <formula>ISERROR(R160)</formula>
    </cfRule>
    <cfRule type="notContainsErrors" dxfId="3187" priority="4887">
      <formula>NOT(ISERROR(R160))</formula>
    </cfRule>
  </conditionalFormatting>
  <conditionalFormatting sqref="A159">
    <cfRule type="cellIs" dxfId="3186" priority="4854" operator="equal">
      <formula>900000000</formula>
    </cfRule>
  </conditionalFormatting>
  <conditionalFormatting sqref="A159 G159:I159 C159:E159 K159">
    <cfRule type="containsErrors" dxfId="3185" priority="4855">
      <formula>ISERROR(A159)</formula>
    </cfRule>
    <cfRule type="notContainsErrors" dxfId="3184" priority="4856">
      <formula>NOT(ISERROR(A159))</formula>
    </cfRule>
  </conditionalFormatting>
  <conditionalFormatting sqref="O159">
    <cfRule type="expression" dxfId="3183" priority="4848">
      <formula>IF($O159="CONTINUA",1,0)</formula>
    </cfRule>
    <cfRule type="expression" dxfId="3182" priority="4849">
      <formula>IF($O159="REQUERIMIENTO",1,0)</formula>
    </cfRule>
    <cfRule type="expression" dxfId="3181" priority="4850">
      <formula>IF($O159="PERSISTE",1,0)</formula>
    </cfRule>
    <cfRule type="expression" dxfId="3180" priority="4851">
      <formula>IF($O159="PARCIALMENTE ATENDIDA",1,0)</formula>
    </cfRule>
    <cfRule type="expression" priority="4852">
      <formula>IF($O159="ATENDIDA",1,0)</formula>
    </cfRule>
    <cfRule type="expression" dxfId="3179" priority="4853">
      <formula>IF($O159="DETECTADA",1,0)</formula>
    </cfRule>
  </conditionalFormatting>
  <conditionalFormatting sqref="O159">
    <cfRule type="expression" dxfId="3178" priority="4842">
      <formula>IF($O159="CONTINÚA",1,0)</formula>
    </cfRule>
    <cfRule type="expression" dxfId="3177" priority="4843">
      <formula>IF($O159="REQUERIMIENTO",1,0)</formula>
    </cfRule>
    <cfRule type="expression" dxfId="3176" priority="4844">
      <formula>IF($O159="PERSISTE",1,0)</formula>
    </cfRule>
    <cfRule type="expression" dxfId="3175" priority="4845">
      <formula>IF($O159="PARCIALMENTE ATENDIDA",1,0)</formula>
    </cfRule>
    <cfRule type="expression" priority="4846">
      <formula>IF($O159="ATENDIDA",1,0)</formula>
    </cfRule>
    <cfRule type="expression" dxfId="3174" priority="4847">
      <formula>IF($O159="DETECTADA",1,0)</formula>
    </cfRule>
  </conditionalFormatting>
  <conditionalFormatting sqref="O159">
    <cfRule type="expression" dxfId="3173" priority="4836">
      <formula>IF($O159="CONTINUA",1,0)</formula>
    </cfRule>
    <cfRule type="expression" dxfId="3172" priority="4837">
      <formula>IF($O159="REQUERIMIENTO",1,0)</formula>
    </cfRule>
    <cfRule type="expression" dxfId="3171" priority="4838">
      <formula>IF($O159="PERSISTE",1,0)</formula>
    </cfRule>
    <cfRule type="expression" dxfId="3170" priority="4839">
      <formula>IF($O159="PARCIALMENTE ATENDIDA",1,0)</formula>
    </cfRule>
    <cfRule type="expression" priority="4840">
      <formula>IF($O159="ATENDIDA",1,0)</formula>
    </cfRule>
    <cfRule type="expression" dxfId="3169" priority="4841">
      <formula>IF($O159="DETECTADA",1,0)</formula>
    </cfRule>
  </conditionalFormatting>
  <conditionalFormatting sqref="O159">
    <cfRule type="expression" dxfId="3168" priority="4830">
      <formula>IF($O159="CONTINÚA",1,0)</formula>
    </cfRule>
    <cfRule type="expression" dxfId="3167" priority="4831">
      <formula>IF($O159="REQUERIMIENTO",1,0)</formula>
    </cfRule>
    <cfRule type="expression" dxfId="3166" priority="4832">
      <formula>IF($O159="PERSISTE",1,0)</formula>
    </cfRule>
    <cfRule type="expression" dxfId="3165" priority="4833">
      <formula>IF($O159="PARCIALMENTE ATENDIDA",1,0)</formula>
    </cfRule>
    <cfRule type="expression" priority="4834">
      <formula>IF($O159="ATENDIDA",1,0)</formula>
    </cfRule>
    <cfRule type="expression" dxfId="3164" priority="4835">
      <formula>IF($O159="DETECTADA",1,0)</formula>
    </cfRule>
  </conditionalFormatting>
  <conditionalFormatting sqref="R159">
    <cfRule type="containsErrors" dxfId="3163" priority="4828">
      <formula>ISERROR(R159)</formula>
    </cfRule>
    <cfRule type="notContainsErrors" dxfId="3162" priority="4829">
      <formula>NOT(ISERROR(R159))</formula>
    </cfRule>
  </conditionalFormatting>
  <conditionalFormatting sqref="A158">
    <cfRule type="cellIs" dxfId="3161" priority="4825" operator="equal">
      <formula>900000000</formula>
    </cfRule>
  </conditionalFormatting>
  <conditionalFormatting sqref="A158 G158:I158 C158:E158 K158">
    <cfRule type="containsErrors" dxfId="3160" priority="4826">
      <formula>ISERROR(A158)</formula>
    </cfRule>
    <cfRule type="notContainsErrors" dxfId="3159" priority="4827">
      <formula>NOT(ISERROR(A158))</formula>
    </cfRule>
  </conditionalFormatting>
  <conditionalFormatting sqref="O158">
    <cfRule type="expression" dxfId="3158" priority="4819">
      <formula>IF($O158="CONTINUA",1,0)</formula>
    </cfRule>
    <cfRule type="expression" dxfId="3157" priority="4820">
      <formula>IF($O158="REQUERIMIENTO",1,0)</formula>
    </cfRule>
    <cfRule type="expression" dxfId="3156" priority="4821">
      <formula>IF($O158="PERSISTE",1,0)</formula>
    </cfRule>
    <cfRule type="expression" dxfId="3155" priority="4822">
      <formula>IF($O158="PARCIALMENTE ATENDIDA",1,0)</formula>
    </cfRule>
    <cfRule type="expression" priority="4823">
      <formula>IF($O158="ATENDIDA",1,0)</formula>
    </cfRule>
    <cfRule type="expression" dxfId="3154" priority="4824">
      <formula>IF($O158="DETECTADA",1,0)</formula>
    </cfRule>
  </conditionalFormatting>
  <conditionalFormatting sqref="O158">
    <cfRule type="expression" dxfId="3153" priority="4813">
      <formula>IF($O158="CONTINÚA",1,0)</formula>
    </cfRule>
    <cfRule type="expression" dxfId="3152" priority="4814">
      <formula>IF($O158="REQUERIMIENTO",1,0)</formula>
    </cfRule>
    <cfRule type="expression" dxfId="3151" priority="4815">
      <formula>IF($O158="PERSISTE",1,0)</formula>
    </cfRule>
    <cfRule type="expression" dxfId="3150" priority="4816">
      <formula>IF($O158="PARCIALMENTE ATENDIDA",1,0)</formula>
    </cfRule>
    <cfRule type="expression" priority="4817">
      <formula>IF($O158="ATENDIDA",1,0)</formula>
    </cfRule>
    <cfRule type="expression" dxfId="3149" priority="4818">
      <formula>IF($O158="DETECTADA",1,0)</formula>
    </cfRule>
  </conditionalFormatting>
  <conditionalFormatting sqref="O158">
    <cfRule type="expression" dxfId="3148" priority="4807">
      <formula>IF($O158="CONTINUA",1,0)</formula>
    </cfRule>
    <cfRule type="expression" dxfId="3147" priority="4808">
      <formula>IF($O158="REQUERIMIENTO",1,0)</formula>
    </cfRule>
    <cfRule type="expression" dxfId="3146" priority="4809">
      <formula>IF($O158="PERSISTE",1,0)</formula>
    </cfRule>
    <cfRule type="expression" dxfId="3145" priority="4810">
      <formula>IF($O158="PARCIALMENTE ATENDIDA",1,0)</formula>
    </cfRule>
    <cfRule type="expression" priority="4811">
      <formula>IF($O158="ATENDIDA",1,0)</formula>
    </cfRule>
    <cfRule type="expression" dxfId="3144" priority="4812">
      <formula>IF($O158="DETECTADA",1,0)</formula>
    </cfRule>
  </conditionalFormatting>
  <conditionalFormatting sqref="O158">
    <cfRule type="expression" dxfId="3143" priority="4801">
      <formula>IF($O158="CONTINÚA",1,0)</formula>
    </cfRule>
    <cfRule type="expression" dxfId="3142" priority="4802">
      <formula>IF($O158="REQUERIMIENTO",1,0)</formula>
    </cfRule>
    <cfRule type="expression" dxfId="3141" priority="4803">
      <formula>IF($O158="PERSISTE",1,0)</formula>
    </cfRule>
    <cfRule type="expression" dxfId="3140" priority="4804">
      <formula>IF($O158="PARCIALMENTE ATENDIDA",1,0)</formula>
    </cfRule>
    <cfRule type="expression" priority="4805">
      <formula>IF($O158="ATENDIDA",1,0)</formula>
    </cfRule>
    <cfRule type="expression" dxfId="3139" priority="4806">
      <formula>IF($O158="DETECTADA",1,0)</formula>
    </cfRule>
  </conditionalFormatting>
  <conditionalFormatting sqref="R158">
    <cfRule type="containsErrors" dxfId="3138" priority="4799">
      <formula>ISERROR(R158)</formula>
    </cfRule>
    <cfRule type="notContainsErrors" dxfId="3137" priority="4800">
      <formula>NOT(ISERROR(R158))</formula>
    </cfRule>
  </conditionalFormatting>
  <conditionalFormatting sqref="A157">
    <cfRule type="cellIs" dxfId="3136" priority="4796" operator="equal">
      <formula>900000000</formula>
    </cfRule>
  </conditionalFormatting>
  <conditionalFormatting sqref="A157 G157:I157 C157:E157 K157">
    <cfRule type="containsErrors" dxfId="3135" priority="4797">
      <formula>ISERROR(A157)</formula>
    </cfRule>
    <cfRule type="notContainsErrors" dxfId="3134" priority="4798">
      <formula>NOT(ISERROR(A157))</formula>
    </cfRule>
  </conditionalFormatting>
  <conditionalFormatting sqref="O157">
    <cfRule type="expression" dxfId="3133" priority="4790">
      <formula>IF($O157="CONTINUA",1,0)</formula>
    </cfRule>
    <cfRule type="expression" dxfId="3132" priority="4791">
      <formula>IF($O157="REQUERIMIENTO",1,0)</formula>
    </cfRule>
    <cfRule type="expression" dxfId="3131" priority="4792">
      <formula>IF($O157="PERSISTE",1,0)</formula>
    </cfRule>
    <cfRule type="expression" dxfId="3130" priority="4793">
      <formula>IF($O157="PARCIALMENTE ATENDIDA",1,0)</formula>
    </cfRule>
    <cfRule type="expression" priority="4794">
      <formula>IF($O157="ATENDIDA",1,0)</formula>
    </cfRule>
    <cfRule type="expression" dxfId="3129" priority="4795">
      <formula>IF($O157="DETECTADA",1,0)</formula>
    </cfRule>
  </conditionalFormatting>
  <conditionalFormatting sqref="O157">
    <cfRule type="expression" dxfId="3128" priority="4784">
      <formula>IF($O157="CONTINÚA",1,0)</formula>
    </cfRule>
    <cfRule type="expression" dxfId="3127" priority="4785">
      <formula>IF($O157="REQUERIMIENTO",1,0)</formula>
    </cfRule>
    <cfRule type="expression" dxfId="3126" priority="4786">
      <formula>IF($O157="PERSISTE",1,0)</formula>
    </cfRule>
    <cfRule type="expression" dxfId="3125" priority="4787">
      <formula>IF($O157="PARCIALMENTE ATENDIDA",1,0)</formula>
    </cfRule>
    <cfRule type="expression" priority="4788">
      <formula>IF($O157="ATENDIDA",1,0)</formula>
    </cfRule>
    <cfRule type="expression" dxfId="3124" priority="4789">
      <formula>IF($O157="DETECTADA",1,0)</formula>
    </cfRule>
  </conditionalFormatting>
  <conditionalFormatting sqref="O157">
    <cfRule type="expression" dxfId="3123" priority="4778">
      <formula>IF($O157="CONTINUA",1,0)</formula>
    </cfRule>
    <cfRule type="expression" dxfId="3122" priority="4779">
      <formula>IF($O157="REQUERIMIENTO",1,0)</formula>
    </cfRule>
    <cfRule type="expression" dxfId="3121" priority="4780">
      <formula>IF($O157="PERSISTE",1,0)</formula>
    </cfRule>
    <cfRule type="expression" dxfId="3120" priority="4781">
      <formula>IF($O157="PARCIALMENTE ATENDIDA",1,0)</formula>
    </cfRule>
    <cfRule type="expression" priority="4782">
      <formula>IF($O157="ATENDIDA",1,0)</formula>
    </cfRule>
    <cfRule type="expression" dxfId="3119" priority="4783">
      <formula>IF($O157="DETECTADA",1,0)</formula>
    </cfRule>
  </conditionalFormatting>
  <conditionalFormatting sqref="O157">
    <cfRule type="expression" dxfId="3118" priority="4772">
      <formula>IF($O157="CONTINÚA",1,0)</formula>
    </cfRule>
    <cfRule type="expression" dxfId="3117" priority="4773">
      <formula>IF($O157="REQUERIMIENTO",1,0)</formula>
    </cfRule>
    <cfRule type="expression" dxfId="3116" priority="4774">
      <formula>IF($O157="PERSISTE",1,0)</formula>
    </cfRule>
    <cfRule type="expression" dxfId="3115" priority="4775">
      <formula>IF($O157="PARCIALMENTE ATENDIDA",1,0)</formula>
    </cfRule>
    <cfRule type="expression" priority="4776">
      <formula>IF($O157="ATENDIDA",1,0)</formula>
    </cfRule>
    <cfRule type="expression" dxfId="3114" priority="4777">
      <formula>IF($O157="DETECTADA",1,0)</formula>
    </cfRule>
  </conditionalFormatting>
  <conditionalFormatting sqref="R157">
    <cfRule type="containsErrors" dxfId="3113" priority="4770">
      <formula>ISERROR(R157)</formula>
    </cfRule>
    <cfRule type="notContainsErrors" dxfId="3112" priority="4771">
      <formula>NOT(ISERROR(R157))</formula>
    </cfRule>
  </conditionalFormatting>
  <conditionalFormatting sqref="A156">
    <cfRule type="cellIs" dxfId="3111" priority="4709" operator="equal">
      <formula>900000000</formula>
    </cfRule>
  </conditionalFormatting>
  <conditionalFormatting sqref="A156 G156:I156 C156:E156 K156">
    <cfRule type="containsErrors" dxfId="3110" priority="4710">
      <formula>ISERROR(A156)</formula>
    </cfRule>
    <cfRule type="notContainsErrors" dxfId="3109" priority="4711">
      <formula>NOT(ISERROR(A156))</formula>
    </cfRule>
  </conditionalFormatting>
  <conditionalFormatting sqref="O156">
    <cfRule type="expression" dxfId="3108" priority="4703">
      <formula>IF($O156="CONTINUA",1,0)</formula>
    </cfRule>
    <cfRule type="expression" dxfId="3107" priority="4704">
      <formula>IF($O156="REQUERIMIENTO",1,0)</formula>
    </cfRule>
    <cfRule type="expression" dxfId="3106" priority="4705">
      <formula>IF($O156="PERSISTE",1,0)</formula>
    </cfRule>
    <cfRule type="expression" dxfId="3105" priority="4706">
      <formula>IF($O156="PARCIALMENTE ATENDIDA",1,0)</formula>
    </cfRule>
    <cfRule type="expression" priority="4707">
      <formula>IF($O156="ATENDIDA",1,0)</formula>
    </cfRule>
    <cfRule type="expression" dxfId="3104" priority="4708">
      <formula>IF($O156="DETECTADA",1,0)</formula>
    </cfRule>
  </conditionalFormatting>
  <conditionalFormatting sqref="O156">
    <cfRule type="expression" dxfId="3103" priority="4697">
      <formula>IF($O156="CONTINÚA",1,0)</formula>
    </cfRule>
    <cfRule type="expression" dxfId="3102" priority="4698">
      <formula>IF($O156="REQUERIMIENTO",1,0)</formula>
    </cfRule>
    <cfRule type="expression" dxfId="3101" priority="4699">
      <formula>IF($O156="PERSISTE",1,0)</formula>
    </cfRule>
    <cfRule type="expression" dxfId="3100" priority="4700">
      <formula>IF($O156="PARCIALMENTE ATENDIDA",1,0)</formula>
    </cfRule>
    <cfRule type="expression" priority="4701">
      <formula>IF($O156="ATENDIDA",1,0)</formula>
    </cfRule>
    <cfRule type="expression" dxfId="3099" priority="4702">
      <formula>IF($O156="DETECTADA",1,0)</formula>
    </cfRule>
  </conditionalFormatting>
  <conditionalFormatting sqref="O156">
    <cfRule type="expression" dxfId="3098" priority="4691">
      <formula>IF($O156="CONTINUA",1,0)</formula>
    </cfRule>
    <cfRule type="expression" dxfId="3097" priority="4692">
      <formula>IF($O156="REQUERIMIENTO",1,0)</formula>
    </cfRule>
    <cfRule type="expression" dxfId="3096" priority="4693">
      <formula>IF($O156="PERSISTE",1,0)</formula>
    </cfRule>
    <cfRule type="expression" dxfId="3095" priority="4694">
      <formula>IF($O156="PARCIALMENTE ATENDIDA",1,0)</formula>
    </cfRule>
    <cfRule type="expression" priority="4695">
      <formula>IF($O156="ATENDIDA",1,0)</formula>
    </cfRule>
    <cfRule type="expression" dxfId="3094" priority="4696">
      <formula>IF($O156="DETECTADA",1,0)</formula>
    </cfRule>
  </conditionalFormatting>
  <conditionalFormatting sqref="O156">
    <cfRule type="expression" dxfId="3093" priority="4685">
      <formula>IF($O156="CONTINÚA",1,0)</formula>
    </cfRule>
    <cfRule type="expression" dxfId="3092" priority="4686">
      <formula>IF($O156="REQUERIMIENTO",1,0)</formula>
    </cfRule>
    <cfRule type="expression" dxfId="3091" priority="4687">
      <formula>IF($O156="PERSISTE",1,0)</formula>
    </cfRule>
    <cfRule type="expression" dxfId="3090" priority="4688">
      <formula>IF($O156="PARCIALMENTE ATENDIDA",1,0)</formula>
    </cfRule>
    <cfRule type="expression" priority="4689">
      <formula>IF($O156="ATENDIDA",1,0)</formula>
    </cfRule>
    <cfRule type="expression" dxfId="3089" priority="4690">
      <formula>IF($O156="DETECTADA",1,0)</formula>
    </cfRule>
  </conditionalFormatting>
  <conditionalFormatting sqref="R156">
    <cfRule type="containsErrors" dxfId="3088" priority="4683">
      <formula>ISERROR(R156)</formula>
    </cfRule>
    <cfRule type="notContainsErrors" dxfId="3087" priority="4684">
      <formula>NOT(ISERROR(R156))</formula>
    </cfRule>
  </conditionalFormatting>
  <conditionalFormatting sqref="A155">
    <cfRule type="cellIs" dxfId="3086" priority="4680" operator="equal">
      <formula>900000000</formula>
    </cfRule>
  </conditionalFormatting>
  <conditionalFormatting sqref="A155 G155:I155 C155:E155 K155">
    <cfRule type="containsErrors" dxfId="3085" priority="4681">
      <formula>ISERROR(A155)</formula>
    </cfRule>
    <cfRule type="notContainsErrors" dxfId="3084" priority="4682">
      <formula>NOT(ISERROR(A155))</formula>
    </cfRule>
  </conditionalFormatting>
  <conditionalFormatting sqref="O155">
    <cfRule type="expression" dxfId="3083" priority="4674">
      <formula>IF($O155="CONTINUA",1,0)</formula>
    </cfRule>
    <cfRule type="expression" dxfId="3082" priority="4675">
      <formula>IF($O155="REQUERIMIENTO",1,0)</formula>
    </cfRule>
    <cfRule type="expression" dxfId="3081" priority="4676">
      <formula>IF($O155="PERSISTE",1,0)</formula>
    </cfRule>
    <cfRule type="expression" dxfId="3080" priority="4677">
      <formula>IF($O155="PARCIALMENTE ATENDIDA",1,0)</formula>
    </cfRule>
    <cfRule type="expression" priority="4678">
      <formula>IF($O155="ATENDIDA",1,0)</formula>
    </cfRule>
    <cfRule type="expression" dxfId="3079" priority="4679">
      <formula>IF($O155="DETECTADA",1,0)</formula>
    </cfRule>
  </conditionalFormatting>
  <conditionalFormatting sqref="O155">
    <cfRule type="expression" dxfId="3078" priority="4668">
      <formula>IF($O155="CONTINÚA",1,0)</formula>
    </cfRule>
    <cfRule type="expression" dxfId="3077" priority="4669">
      <formula>IF($O155="REQUERIMIENTO",1,0)</formula>
    </cfRule>
    <cfRule type="expression" dxfId="3076" priority="4670">
      <formula>IF($O155="PERSISTE",1,0)</formula>
    </cfRule>
    <cfRule type="expression" dxfId="3075" priority="4671">
      <formula>IF($O155="PARCIALMENTE ATENDIDA",1,0)</formula>
    </cfRule>
    <cfRule type="expression" priority="4672">
      <formula>IF($O155="ATENDIDA",1,0)</formula>
    </cfRule>
    <cfRule type="expression" dxfId="3074" priority="4673">
      <formula>IF($O155="DETECTADA",1,0)</formula>
    </cfRule>
  </conditionalFormatting>
  <conditionalFormatting sqref="O155">
    <cfRule type="expression" dxfId="3073" priority="4662">
      <formula>IF($O155="CONTINUA",1,0)</formula>
    </cfRule>
    <cfRule type="expression" dxfId="3072" priority="4663">
      <formula>IF($O155="REQUERIMIENTO",1,0)</formula>
    </cfRule>
    <cfRule type="expression" dxfId="3071" priority="4664">
      <formula>IF($O155="PERSISTE",1,0)</formula>
    </cfRule>
    <cfRule type="expression" dxfId="3070" priority="4665">
      <formula>IF($O155="PARCIALMENTE ATENDIDA",1,0)</formula>
    </cfRule>
    <cfRule type="expression" priority="4666">
      <formula>IF($O155="ATENDIDA",1,0)</formula>
    </cfRule>
    <cfRule type="expression" dxfId="3069" priority="4667">
      <formula>IF($O155="DETECTADA",1,0)</formula>
    </cfRule>
  </conditionalFormatting>
  <conditionalFormatting sqref="O155">
    <cfRule type="expression" dxfId="3068" priority="4656">
      <formula>IF($O155="CONTINÚA",1,0)</formula>
    </cfRule>
    <cfRule type="expression" dxfId="3067" priority="4657">
      <formula>IF($O155="REQUERIMIENTO",1,0)</formula>
    </cfRule>
    <cfRule type="expression" dxfId="3066" priority="4658">
      <formula>IF($O155="PERSISTE",1,0)</formula>
    </cfRule>
    <cfRule type="expression" dxfId="3065" priority="4659">
      <formula>IF($O155="PARCIALMENTE ATENDIDA",1,0)</formula>
    </cfRule>
    <cfRule type="expression" priority="4660">
      <formula>IF($O155="ATENDIDA",1,0)</formula>
    </cfRule>
    <cfRule type="expression" dxfId="3064" priority="4661">
      <formula>IF($O155="DETECTADA",1,0)</formula>
    </cfRule>
  </conditionalFormatting>
  <conditionalFormatting sqref="R155">
    <cfRule type="containsErrors" dxfId="3063" priority="4654">
      <formula>ISERROR(R155)</formula>
    </cfRule>
    <cfRule type="notContainsErrors" dxfId="3062" priority="4655">
      <formula>NOT(ISERROR(R155))</formula>
    </cfRule>
  </conditionalFormatting>
  <conditionalFormatting sqref="A154">
    <cfRule type="cellIs" dxfId="3061" priority="4651" operator="equal">
      <formula>900000000</formula>
    </cfRule>
  </conditionalFormatting>
  <conditionalFormatting sqref="A154 G154:I154 C154:E154 K154">
    <cfRule type="containsErrors" dxfId="3060" priority="4652">
      <formula>ISERROR(A154)</formula>
    </cfRule>
    <cfRule type="notContainsErrors" dxfId="3059" priority="4653">
      <formula>NOT(ISERROR(A154))</formula>
    </cfRule>
  </conditionalFormatting>
  <conditionalFormatting sqref="O154">
    <cfRule type="expression" dxfId="3058" priority="4645">
      <formula>IF($O154="CONTINUA",1,0)</formula>
    </cfRule>
    <cfRule type="expression" dxfId="3057" priority="4646">
      <formula>IF($O154="REQUERIMIENTO",1,0)</formula>
    </cfRule>
    <cfRule type="expression" dxfId="3056" priority="4647">
      <formula>IF($O154="PERSISTE",1,0)</formula>
    </cfRule>
    <cfRule type="expression" dxfId="3055" priority="4648">
      <formula>IF($O154="PARCIALMENTE ATENDIDA",1,0)</formula>
    </cfRule>
    <cfRule type="expression" priority="4649">
      <formula>IF($O154="ATENDIDA",1,0)</formula>
    </cfRule>
    <cfRule type="expression" dxfId="3054" priority="4650">
      <formula>IF($O154="DETECTADA",1,0)</formula>
    </cfRule>
  </conditionalFormatting>
  <conditionalFormatting sqref="O154">
    <cfRule type="expression" dxfId="3053" priority="4639">
      <formula>IF($O154="CONTINÚA",1,0)</formula>
    </cfRule>
    <cfRule type="expression" dxfId="3052" priority="4640">
      <formula>IF($O154="REQUERIMIENTO",1,0)</formula>
    </cfRule>
    <cfRule type="expression" dxfId="3051" priority="4641">
      <formula>IF($O154="PERSISTE",1,0)</formula>
    </cfRule>
    <cfRule type="expression" dxfId="3050" priority="4642">
      <formula>IF($O154="PARCIALMENTE ATENDIDA",1,0)</formula>
    </cfRule>
    <cfRule type="expression" priority="4643">
      <formula>IF($O154="ATENDIDA",1,0)</formula>
    </cfRule>
    <cfRule type="expression" dxfId="3049" priority="4644">
      <formula>IF($O154="DETECTADA",1,0)</formula>
    </cfRule>
  </conditionalFormatting>
  <conditionalFormatting sqref="O154">
    <cfRule type="expression" dxfId="3048" priority="4633">
      <formula>IF($O154="CONTINUA",1,0)</formula>
    </cfRule>
    <cfRule type="expression" dxfId="3047" priority="4634">
      <formula>IF($O154="REQUERIMIENTO",1,0)</formula>
    </cfRule>
    <cfRule type="expression" dxfId="3046" priority="4635">
      <formula>IF($O154="PERSISTE",1,0)</formula>
    </cfRule>
    <cfRule type="expression" dxfId="3045" priority="4636">
      <formula>IF($O154="PARCIALMENTE ATENDIDA",1,0)</formula>
    </cfRule>
    <cfRule type="expression" priority="4637">
      <formula>IF($O154="ATENDIDA",1,0)</formula>
    </cfRule>
    <cfRule type="expression" dxfId="3044" priority="4638">
      <formula>IF($O154="DETECTADA",1,0)</formula>
    </cfRule>
  </conditionalFormatting>
  <conditionalFormatting sqref="O154">
    <cfRule type="expression" dxfId="3043" priority="4627">
      <formula>IF($O154="CONTINÚA",1,0)</formula>
    </cfRule>
    <cfRule type="expression" dxfId="3042" priority="4628">
      <formula>IF($O154="REQUERIMIENTO",1,0)</formula>
    </cfRule>
    <cfRule type="expression" dxfId="3041" priority="4629">
      <formula>IF($O154="PERSISTE",1,0)</formula>
    </cfRule>
    <cfRule type="expression" dxfId="3040" priority="4630">
      <formula>IF($O154="PARCIALMENTE ATENDIDA",1,0)</formula>
    </cfRule>
    <cfRule type="expression" priority="4631">
      <formula>IF($O154="ATENDIDA",1,0)</formula>
    </cfRule>
    <cfRule type="expression" dxfId="3039" priority="4632">
      <formula>IF($O154="DETECTADA",1,0)</formula>
    </cfRule>
  </conditionalFormatting>
  <conditionalFormatting sqref="R154">
    <cfRule type="containsErrors" dxfId="3038" priority="4625">
      <formula>ISERROR(R154)</formula>
    </cfRule>
    <cfRule type="notContainsErrors" dxfId="3037" priority="4626">
      <formula>NOT(ISERROR(R154))</formula>
    </cfRule>
  </conditionalFormatting>
  <conditionalFormatting sqref="A153">
    <cfRule type="cellIs" dxfId="3036" priority="4593" operator="equal">
      <formula>900000000</formula>
    </cfRule>
  </conditionalFormatting>
  <conditionalFormatting sqref="A153 G153:I153 C153:E153 K153">
    <cfRule type="containsErrors" dxfId="3035" priority="4594">
      <formula>ISERROR(A153)</formula>
    </cfRule>
    <cfRule type="notContainsErrors" dxfId="3034" priority="4595">
      <formula>NOT(ISERROR(A153))</formula>
    </cfRule>
  </conditionalFormatting>
  <conditionalFormatting sqref="O153">
    <cfRule type="expression" dxfId="3033" priority="4587">
      <formula>IF($O153="CONTINUA",1,0)</formula>
    </cfRule>
    <cfRule type="expression" dxfId="3032" priority="4588">
      <formula>IF($O153="REQUERIMIENTO",1,0)</formula>
    </cfRule>
    <cfRule type="expression" dxfId="3031" priority="4589">
      <formula>IF($O153="PERSISTE",1,0)</formula>
    </cfRule>
    <cfRule type="expression" dxfId="3030" priority="4590">
      <formula>IF($O153="PARCIALMENTE ATENDIDA",1,0)</formula>
    </cfRule>
    <cfRule type="expression" priority="4591">
      <formula>IF($O153="ATENDIDA",1,0)</formula>
    </cfRule>
    <cfRule type="expression" dxfId="3029" priority="4592">
      <formula>IF($O153="DETECTADA",1,0)</formula>
    </cfRule>
  </conditionalFormatting>
  <conditionalFormatting sqref="O153">
    <cfRule type="expression" dxfId="3028" priority="4581">
      <formula>IF($O153="CONTINÚA",1,0)</formula>
    </cfRule>
    <cfRule type="expression" dxfId="3027" priority="4582">
      <formula>IF($O153="REQUERIMIENTO",1,0)</formula>
    </cfRule>
    <cfRule type="expression" dxfId="3026" priority="4583">
      <formula>IF($O153="PERSISTE",1,0)</formula>
    </cfRule>
    <cfRule type="expression" dxfId="3025" priority="4584">
      <formula>IF($O153="PARCIALMENTE ATENDIDA",1,0)</formula>
    </cfRule>
    <cfRule type="expression" priority="4585">
      <formula>IF($O153="ATENDIDA",1,0)</formula>
    </cfRule>
    <cfRule type="expression" dxfId="3024" priority="4586">
      <formula>IF($O153="DETECTADA",1,0)</formula>
    </cfRule>
  </conditionalFormatting>
  <conditionalFormatting sqref="O153">
    <cfRule type="expression" dxfId="3023" priority="4575">
      <formula>IF($O153="CONTINUA",1,0)</formula>
    </cfRule>
    <cfRule type="expression" dxfId="3022" priority="4576">
      <formula>IF($O153="REQUERIMIENTO",1,0)</formula>
    </cfRule>
    <cfRule type="expression" dxfId="3021" priority="4577">
      <formula>IF($O153="PERSISTE",1,0)</formula>
    </cfRule>
    <cfRule type="expression" dxfId="3020" priority="4578">
      <formula>IF($O153="PARCIALMENTE ATENDIDA",1,0)</formula>
    </cfRule>
    <cfRule type="expression" priority="4579">
      <formula>IF($O153="ATENDIDA",1,0)</formula>
    </cfRule>
    <cfRule type="expression" dxfId="3019" priority="4580">
      <formula>IF($O153="DETECTADA",1,0)</formula>
    </cfRule>
  </conditionalFormatting>
  <conditionalFormatting sqref="O153">
    <cfRule type="expression" dxfId="3018" priority="4569">
      <formula>IF($O153="CONTINÚA",1,0)</formula>
    </cfRule>
    <cfRule type="expression" dxfId="3017" priority="4570">
      <formula>IF($O153="REQUERIMIENTO",1,0)</formula>
    </cfRule>
    <cfRule type="expression" dxfId="3016" priority="4571">
      <formula>IF($O153="PERSISTE",1,0)</formula>
    </cfRule>
    <cfRule type="expression" dxfId="3015" priority="4572">
      <formula>IF($O153="PARCIALMENTE ATENDIDA",1,0)</formula>
    </cfRule>
    <cfRule type="expression" priority="4573">
      <formula>IF($O153="ATENDIDA",1,0)</formula>
    </cfRule>
    <cfRule type="expression" dxfId="3014" priority="4574">
      <formula>IF($O153="DETECTADA",1,0)</formula>
    </cfRule>
  </conditionalFormatting>
  <conditionalFormatting sqref="R153">
    <cfRule type="containsErrors" dxfId="3013" priority="4567">
      <formula>ISERROR(R153)</formula>
    </cfRule>
    <cfRule type="notContainsErrors" dxfId="3012" priority="4568">
      <formula>NOT(ISERROR(R153))</formula>
    </cfRule>
  </conditionalFormatting>
  <conditionalFormatting sqref="A152">
    <cfRule type="cellIs" dxfId="3011" priority="4535" operator="equal">
      <formula>900000000</formula>
    </cfRule>
  </conditionalFormatting>
  <conditionalFormatting sqref="A152 G152:I152 C152:E152 K152">
    <cfRule type="containsErrors" dxfId="3010" priority="4536">
      <formula>ISERROR(A152)</formula>
    </cfRule>
    <cfRule type="notContainsErrors" dxfId="3009" priority="4537">
      <formula>NOT(ISERROR(A152))</formula>
    </cfRule>
  </conditionalFormatting>
  <conditionalFormatting sqref="O152">
    <cfRule type="expression" dxfId="3008" priority="4529">
      <formula>IF($O152="CONTINUA",1,0)</formula>
    </cfRule>
    <cfRule type="expression" dxfId="3007" priority="4530">
      <formula>IF($O152="REQUERIMIENTO",1,0)</formula>
    </cfRule>
    <cfRule type="expression" dxfId="3006" priority="4531">
      <formula>IF($O152="PERSISTE",1,0)</formula>
    </cfRule>
    <cfRule type="expression" dxfId="3005" priority="4532">
      <formula>IF($O152="PARCIALMENTE ATENDIDA",1,0)</formula>
    </cfRule>
    <cfRule type="expression" priority="4533">
      <formula>IF($O152="ATENDIDA",1,0)</formula>
    </cfRule>
    <cfRule type="expression" dxfId="3004" priority="4534">
      <formula>IF($O152="DETECTADA",1,0)</formula>
    </cfRule>
  </conditionalFormatting>
  <conditionalFormatting sqref="O152">
    <cfRule type="expression" dxfId="3003" priority="4523">
      <formula>IF($O152="CONTINÚA",1,0)</formula>
    </cfRule>
    <cfRule type="expression" dxfId="3002" priority="4524">
      <formula>IF($O152="REQUERIMIENTO",1,0)</formula>
    </cfRule>
    <cfRule type="expression" dxfId="3001" priority="4525">
      <formula>IF($O152="PERSISTE",1,0)</formula>
    </cfRule>
    <cfRule type="expression" dxfId="3000" priority="4526">
      <formula>IF($O152="PARCIALMENTE ATENDIDA",1,0)</formula>
    </cfRule>
    <cfRule type="expression" priority="4527">
      <formula>IF($O152="ATENDIDA",1,0)</formula>
    </cfRule>
    <cfRule type="expression" dxfId="2999" priority="4528">
      <formula>IF($O152="DETECTADA",1,0)</formula>
    </cfRule>
  </conditionalFormatting>
  <conditionalFormatting sqref="O152">
    <cfRule type="expression" dxfId="2998" priority="4517">
      <formula>IF($O152="CONTINUA",1,0)</formula>
    </cfRule>
    <cfRule type="expression" dxfId="2997" priority="4518">
      <formula>IF($O152="REQUERIMIENTO",1,0)</formula>
    </cfRule>
    <cfRule type="expression" dxfId="2996" priority="4519">
      <formula>IF($O152="PERSISTE",1,0)</formula>
    </cfRule>
    <cfRule type="expression" dxfId="2995" priority="4520">
      <formula>IF($O152="PARCIALMENTE ATENDIDA",1,0)</formula>
    </cfRule>
    <cfRule type="expression" priority="4521">
      <formula>IF($O152="ATENDIDA",1,0)</formula>
    </cfRule>
    <cfRule type="expression" dxfId="2994" priority="4522">
      <formula>IF($O152="DETECTADA",1,0)</formula>
    </cfRule>
  </conditionalFormatting>
  <conditionalFormatting sqref="O152">
    <cfRule type="expression" dxfId="2993" priority="4511">
      <formula>IF($O152="CONTINÚA",1,0)</formula>
    </cfRule>
    <cfRule type="expression" dxfId="2992" priority="4512">
      <formula>IF($O152="REQUERIMIENTO",1,0)</formula>
    </cfRule>
    <cfRule type="expression" dxfId="2991" priority="4513">
      <formula>IF($O152="PERSISTE",1,0)</formula>
    </cfRule>
    <cfRule type="expression" dxfId="2990" priority="4514">
      <formula>IF($O152="PARCIALMENTE ATENDIDA",1,0)</formula>
    </cfRule>
    <cfRule type="expression" priority="4515">
      <formula>IF($O152="ATENDIDA",1,0)</formula>
    </cfRule>
    <cfRule type="expression" dxfId="2989" priority="4516">
      <formula>IF($O152="DETECTADA",1,0)</formula>
    </cfRule>
  </conditionalFormatting>
  <conditionalFormatting sqref="R152">
    <cfRule type="containsErrors" dxfId="2988" priority="4509">
      <formula>ISERROR(R152)</formula>
    </cfRule>
    <cfRule type="notContainsErrors" dxfId="2987" priority="4510">
      <formula>NOT(ISERROR(R152))</formula>
    </cfRule>
  </conditionalFormatting>
  <conditionalFormatting sqref="A151">
    <cfRule type="cellIs" dxfId="2986" priority="4506" operator="equal">
      <formula>900000000</formula>
    </cfRule>
  </conditionalFormatting>
  <conditionalFormatting sqref="A151 G151:I151 C151:E151 K151">
    <cfRule type="containsErrors" dxfId="2985" priority="4507">
      <formula>ISERROR(A151)</formula>
    </cfRule>
    <cfRule type="notContainsErrors" dxfId="2984" priority="4508">
      <formula>NOT(ISERROR(A151))</formula>
    </cfRule>
  </conditionalFormatting>
  <conditionalFormatting sqref="O151">
    <cfRule type="expression" dxfId="2983" priority="4500">
      <formula>IF($O151="CONTINUA",1,0)</formula>
    </cfRule>
    <cfRule type="expression" dxfId="2982" priority="4501">
      <formula>IF($O151="REQUERIMIENTO",1,0)</formula>
    </cfRule>
    <cfRule type="expression" dxfId="2981" priority="4502">
      <formula>IF($O151="PERSISTE",1,0)</formula>
    </cfRule>
    <cfRule type="expression" dxfId="2980" priority="4503">
      <formula>IF($O151="PARCIALMENTE ATENDIDA",1,0)</formula>
    </cfRule>
    <cfRule type="expression" priority="4504">
      <formula>IF($O151="ATENDIDA",1,0)</formula>
    </cfRule>
    <cfRule type="expression" dxfId="2979" priority="4505">
      <formula>IF($O151="DETECTADA",1,0)</formula>
    </cfRule>
  </conditionalFormatting>
  <conditionalFormatting sqref="O151">
    <cfRule type="expression" dxfId="2978" priority="4494">
      <formula>IF($O151="CONTINÚA",1,0)</formula>
    </cfRule>
    <cfRule type="expression" dxfId="2977" priority="4495">
      <formula>IF($O151="REQUERIMIENTO",1,0)</formula>
    </cfRule>
    <cfRule type="expression" dxfId="2976" priority="4496">
      <formula>IF($O151="PERSISTE",1,0)</formula>
    </cfRule>
    <cfRule type="expression" dxfId="2975" priority="4497">
      <formula>IF($O151="PARCIALMENTE ATENDIDA",1,0)</formula>
    </cfRule>
    <cfRule type="expression" priority="4498">
      <formula>IF($O151="ATENDIDA",1,0)</formula>
    </cfRule>
    <cfRule type="expression" dxfId="2974" priority="4499">
      <formula>IF($O151="DETECTADA",1,0)</formula>
    </cfRule>
  </conditionalFormatting>
  <conditionalFormatting sqref="O151">
    <cfRule type="expression" dxfId="2973" priority="4488">
      <formula>IF($O151="CONTINUA",1,0)</formula>
    </cfRule>
    <cfRule type="expression" dxfId="2972" priority="4489">
      <formula>IF($O151="REQUERIMIENTO",1,0)</formula>
    </cfRule>
    <cfRule type="expression" dxfId="2971" priority="4490">
      <formula>IF($O151="PERSISTE",1,0)</formula>
    </cfRule>
    <cfRule type="expression" dxfId="2970" priority="4491">
      <formula>IF($O151="PARCIALMENTE ATENDIDA",1,0)</formula>
    </cfRule>
    <cfRule type="expression" priority="4492">
      <formula>IF($O151="ATENDIDA",1,0)</formula>
    </cfRule>
    <cfRule type="expression" dxfId="2969" priority="4493">
      <formula>IF($O151="DETECTADA",1,0)</formula>
    </cfRule>
  </conditionalFormatting>
  <conditionalFormatting sqref="O151">
    <cfRule type="expression" dxfId="2968" priority="4482">
      <formula>IF($O151="CONTINÚA",1,0)</formula>
    </cfRule>
    <cfRule type="expression" dxfId="2967" priority="4483">
      <formula>IF($O151="REQUERIMIENTO",1,0)</formula>
    </cfRule>
    <cfRule type="expression" dxfId="2966" priority="4484">
      <formula>IF($O151="PERSISTE",1,0)</formula>
    </cfRule>
    <cfRule type="expression" dxfId="2965" priority="4485">
      <formula>IF($O151="PARCIALMENTE ATENDIDA",1,0)</formula>
    </cfRule>
    <cfRule type="expression" priority="4486">
      <formula>IF($O151="ATENDIDA",1,0)</formula>
    </cfRule>
    <cfRule type="expression" dxfId="2964" priority="4487">
      <formula>IF($O151="DETECTADA",1,0)</formula>
    </cfRule>
  </conditionalFormatting>
  <conditionalFormatting sqref="R151">
    <cfRule type="containsErrors" dxfId="2963" priority="4480">
      <formula>ISERROR(R151)</formula>
    </cfRule>
    <cfRule type="notContainsErrors" dxfId="2962" priority="4481">
      <formula>NOT(ISERROR(R151))</formula>
    </cfRule>
  </conditionalFormatting>
  <conditionalFormatting sqref="A150">
    <cfRule type="cellIs" dxfId="2961" priority="4477" operator="equal">
      <formula>900000000</formula>
    </cfRule>
  </conditionalFormatting>
  <conditionalFormatting sqref="A150 G150:I150 C150:E150 K150">
    <cfRule type="containsErrors" dxfId="2960" priority="4478">
      <formula>ISERROR(A150)</formula>
    </cfRule>
    <cfRule type="notContainsErrors" dxfId="2959" priority="4479">
      <formula>NOT(ISERROR(A150))</formula>
    </cfRule>
  </conditionalFormatting>
  <conditionalFormatting sqref="O150">
    <cfRule type="expression" dxfId="2958" priority="4471">
      <formula>IF($O150="CONTINUA",1,0)</formula>
    </cfRule>
    <cfRule type="expression" dxfId="2957" priority="4472">
      <formula>IF($O150="REQUERIMIENTO",1,0)</formula>
    </cfRule>
    <cfRule type="expression" dxfId="2956" priority="4473">
      <formula>IF($O150="PERSISTE",1,0)</formula>
    </cfRule>
    <cfRule type="expression" dxfId="2955" priority="4474">
      <formula>IF($O150="PARCIALMENTE ATENDIDA",1,0)</formula>
    </cfRule>
    <cfRule type="expression" priority="4475">
      <formula>IF($O150="ATENDIDA",1,0)</formula>
    </cfRule>
    <cfRule type="expression" dxfId="2954" priority="4476">
      <formula>IF($O150="DETECTADA",1,0)</formula>
    </cfRule>
  </conditionalFormatting>
  <conditionalFormatting sqref="O150">
    <cfRule type="expression" dxfId="2953" priority="4465">
      <formula>IF($O150="CONTINÚA",1,0)</formula>
    </cfRule>
    <cfRule type="expression" dxfId="2952" priority="4466">
      <formula>IF($O150="REQUERIMIENTO",1,0)</formula>
    </cfRule>
    <cfRule type="expression" dxfId="2951" priority="4467">
      <formula>IF($O150="PERSISTE",1,0)</formula>
    </cfRule>
    <cfRule type="expression" dxfId="2950" priority="4468">
      <formula>IF($O150="PARCIALMENTE ATENDIDA",1,0)</formula>
    </cfRule>
    <cfRule type="expression" priority="4469">
      <formula>IF($O150="ATENDIDA",1,0)</formula>
    </cfRule>
    <cfRule type="expression" dxfId="2949" priority="4470">
      <formula>IF($O150="DETECTADA",1,0)</formula>
    </cfRule>
  </conditionalFormatting>
  <conditionalFormatting sqref="O150">
    <cfRule type="expression" dxfId="2948" priority="4459">
      <formula>IF($O150="CONTINUA",1,0)</formula>
    </cfRule>
    <cfRule type="expression" dxfId="2947" priority="4460">
      <formula>IF($O150="REQUERIMIENTO",1,0)</formula>
    </cfRule>
    <cfRule type="expression" dxfId="2946" priority="4461">
      <formula>IF($O150="PERSISTE",1,0)</formula>
    </cfRule>
    <cfRule type="expression" dxfId="2945" priority="4462">
      <formula>IF($O150="PARCIALMENTE ATENDIDA",1,0)</formula>
    </cfRule>
    <cfRule type="expression" priority="4463">
      <formula>IF($O150="ATENDIDA",1,0)</formula>
    </cfRule>
    <cfRule type="expression" dxfId="2944" priority="4464">
      <formula>IF($O150="DETECTADA",1,0)</formula>
    </cfRule>
  </conditionalFormatting>
  <conditionalFormatting sqref="O150">
    <cfRule type="expression" dxfId="2943" priority="4453">
      <formula>IF($O150="CONTINÚA",1,0)</formula>
    </cfRule>
    <cfRule type="expression" dxfId="2942" priority="4454">
      <formula>IF($O150="REQUERIMIENTO",1,0)</formula>
    </cfRule>
    <cfRule type="expression" dxfId="2941" priority="4455">
      <formula>IF($O150="PERSISTE",1,0)</formula>
    </cfRule>
    <cfRule type="expression" dxfId="2940" priority="4456">
      <formula>IF($O150="PARCIALMENTE ATENDIDA",1,0)</formula>
    </cfRule>
    <cfRule type="expression" priority="4457">
      <formula>IF($O150="ATENDIDA",1,0)</formula>
    </cfRule>
    <cfRule type="expression" dxfId="2939" priority="4458">
      <formula>IF($O150="DETECTADA",1,0)</formula>
    </cfRule>
  </conditionalFormatting>
  <conditionalFormatting sqref="R150">
    <cfRule type="containsErrors" dxfId="2938" priority="4451">
      <formula>ISERROR(R150)</formula>
    </cfRule>
    <cfRule type="notContainsErrors" dxfId="2937" priority="4452">
      <formula>NOT(ISERROR(R150))</formula>
    </cfRule>
  </conditionalFormatting>
  <conditionalFormatting sqref="A149">
    <cfRule type="cellIs" dxfId="2936" priority="4448" operator="equal">
      <formula>900000000</formula>
    </cfRule>
  </conditionalFormatting>
  <conditionalFormatting sqref="A149 G149:I149 C149:E149 K149">
    <cfRule type="containsErrors" dxfId="2935" priority="4449">
      <formula>ISERROR(A149)</formula>
    </cfRule>
    <cfRule type="notContainsErrors" dxfId="2934" priority="4450">
      <formula>NOT(ISERROR(A149))</formula>
    </cfRule>
  </conditionalFormatting>
  <conditionalFormatting sqref="O149">
    <cfRule type="expression" dxfId="2933" priority="4442">
      <formula>IF($O149="CONTINUA",1,0)</formula>
    </cfRule>
    <cfRule type="expression" dxfId="2932" priority="4443">
      <formula>IF($O149="REQUERIMIENTO",1,0)</formula>
    </cfRule>
    <cfRule type="expression" dxfId="2931" priority="4444">
      <formula>IF($O149="PERSISTE",1,0)</formula>
    </cfRule>
    <cfRule type="expression" dxfId="2930" priority="4445">
      <formula>IF($O149="PARCIALMENTE ATENDIDA",1,0)</formula>
    </cfRule>
    <cfRule type="expression" priority="4446">
      <formula>IF($O149="ATENDIDA",1,0)</formula>
    </cfRule>
    <cfRule type="expression" dxfId="2929" priority="4447">
      <formula>IF($O149="DETECTADA",1,0)</formula>
    </cfRule>
  </conditionalFormatting>
  <conditionalFormatting sqref="O149">
    <cfRule type="expression" dxfId="2928" priority="4436">
      <formula>IF($O149="CONTINÚA",1,0)</formula>
    </cfRule>
    <cfRule type="expression" dxfId="2927" priority="4437">
      <formula>IF($O149="REQUERIMIENTO",1,0)</formula>
    </cfRule>
    <cfRule type="expression" dxfId="2926" priority="4438">
      <formula>IF($O149="PERSISTE",1,0)</formula>
    </cfRule>
    <cfRule type="expression" dxfId="2925" priority="4439">
      <formula>IF($O149="PARCIALMENTE ATENDIDA",1,0)</formula>
    </cfRule>
    <cfRule type="expression" priority="4440">
      <formula>IF($O149="ATENDIDA",1,0)</formula>
    </cfRule>
    <cfRule type="expression" dxfId="2924" priority="4441">
      <formula>IF($O149="DETECTADA",1,0)</formula>
    </cfRule>
  </conditionalFormatting>
  <conditionalFormatting sqref="O149">
    <cfRule type="expression" dxfId="2923" priority="4430">
      <formula>IF($O149="CONTINUA",1,0)</formula>
    </cfRule>
    <cfRule type="expression" dxfId="2922" priority="4431">
      <formula>IF($O149="REQUERIMIENTO",1,0)</formula>
    </cfRule>
    <cfRule type="expression" dxfId="2921" priority="4432">
      <formula>IF($O149="PERSISTE",1,0)</formula>
    </cfRule>
    <cfRule type="expression" dxfId="2920" priority="4433">
      <formula>IF($O149="PARCIALMENTE ATENDIDA",1,0)</formula>
    </cfRule>
    <cfRule type="expression" priority="4434">
      <formula>IF($O149="ATENDIDA",1,0)</formula>
    </cfRule>
    <cfRule type="expression" dxfId="2919" priority="4435">
      <formula>IF($O149="DETECTADA",1,0)</formula>
    </cfRule>
  </conditionalFormatting>
  <conditionalFormatting sqref="O149">
    <cfRule type="expression" dxfId="2918" priority="4424">
      <formula>IF($O149="CONTINÚA",1,0)</formula>
    </cfRule>
    <cfRule type="expression" dxfId="2917" priority="4425">
      <formula>IF($O149="REQUERIMIENTO",1,0)</formula>
    </cfRule>
    <cfRule type="expression" dxfId="2916" priority="4426">
      <formula>IF($O149="PERSISTE",1,0)</formula>
    </cfRule>
    <cfRule type="expression" dxfId="2915" priority="4427">
      <formula>IF($O149="PARCIALMENTE ATENDIDA",1,0)</formula>
    </cfRule>
    <cfRule type="expression" priority="4428">
      <formula>IF($O149="ATENDIDA",1,0)</formula>
    </cfRule>
    <cfRule type="expression" dxfId="2914" priority="4429">
      <formula>IF($O149="DETECTADA",1,0)</formula>
    </cfRule>
  </conditionalFormatting>
  <conditionalFormatting sqref="R149">
    <cfRule type="containsErrors" dxfId="2913" priority="4422">
      <formula>ISERROR(R149)</formula>
    </cfRule>
    <cfRule type="notContainsErrors" dxfId="2912" priority="4423">
      <formula>NOT(ISERROR(R149))</formula>
    </cfRule>
  </conditionalFormatting>
  <conditionalFormatting sqref="A148">
    <cfRule type="cellIs" dxfId="2911" priority="4419" operator="equal">
      <formula>900000000</formula>
    </cfRule>
  </conditionalFormatting>
  <conditionalFormatting sqref="A148 G148:I148 C148:E148 K148">
    <cfRule type="containsErrors" dxfId="2910" priority="4420">
      <formula>ISERROR(A148)</formula>
    </cfRule>
    <cfRule type="notContainsErrors" dxfId="2909" priority="4421">
      <formula>NOT(ISERROR(A148))</formula>
    </cfRule>
  </conditionalFormatting>
  <conditionalFormatting sqref="O148">
    <cfRule type="expression" dxfId="2908" priority="4413">
      <formula>IF($O148="CONTINUA",1,0)</formula>
    </cfRule>
    <cfRule type="expression" dxfId="2907" priority="4414">
      <formula>IF($O148="REQUERIMIENTO",1,0)</formula>
    </cfRule>
    <cfRule type="expression" dxfId="2906" priority="4415">
      <formula>IF($O148="PERSISTE",1,0)</formula>
    </cfRule>
    <cfRule type="expression" dxfId="2905" priority="4416">
      <formula>IF($O148="PARCIALMENTE ATENDIDA",1,0)</formula>
    </cfRule>
    <cfRule type="expression" priority="4417">
      <formula>IF($O148="ATENDIDA",1,0)</formula>
    </cfRule>
    <cfRule type="expression" dxfId="2904" priority="4418">
      <formula>IF($O148="DETECTADA",1,0)</formula>
    </cfRule>
  </conditionalFormatting>
  <conditionalFormatting sqref="O148">
    <cfRule type="expression" dxfId="2903" priority="4407">
      <formula>IF($O148="CONTINÚA",1,0)</formula>
    </cfRule>
    <cfRule type="expression" dxfId="2902" priority="4408">
      <formula>IF($O148="REQUERIMIENTO",1,0)</formula>
    </cfRule>
    <cfRule type="expression" dxfId="2901" priority="4409">
      <formula>IF($O148="PERSISTE",1,0)</formula>
    </cfRule>
    <cfRule type="expression" dxfId="2900" priority="4410">
      <formula>IF($O148="PARCIALMENTE ATENDIDA",1,0)</formula>
    </cfRule>
    <cfRule type="expression" priority="4411">
      <formula>IF($O148="ATENDIDA",1,0)</formula>
    </cfRule>
    <cfRule type="expression" dxfId="2899" priority="4412">
      <formula>IF($O148="DETECTADA",1,0)</formula>
    </cfRule>
  </conditionalFormatting>
  <conditionalFormatting sqref="O148">
    <cfRule type="expression" dxfId="2898" priority="4401">
      <formula>IF($O148="CONTINUA",1,0)</formula>
    </cfRule>
    <cfRule type="expression" dxfId="2897" priority="4402">
      <formula>IF($O148="REQUERIMIENTO",1,0)</formula>
    </cfRule>
    <cfRule type="expression" dxfId="2896" priority="4403">
      <formula>IF($O148="PERSISTE",1,0)</formula>
    </cfRule>
    <cfRule type="expression" dxfId="2895" priority="4404">
      <formula>IF($O148="PARCIALMENTE ATENDIDA",1,0)</formula>
    </cfRule>
    <cfRule type="expression" priority="4405">
      <formula>IF($O148="ATENDIDA",1,0)</formula>
    </cfRule>
    <cfRule type="expression" dxfId="2894" priority="4406">
      <formula>IF($O148="DETECTADA",1,0)</formula>
    </cfRule>
  </conditionalFormatting>
  <conditionalFormatting sqref="O148">
    <cfRule type="expression" dxfId="2893" priority="4395">
      <formula>IF($O148="CONTINÚA",1,0)</formula>
    </cfRule>
    <cfRule type="expression" dxfId="2892" priority="4396">
      <formula>IF($O148="REQUERIMIENTO",1,0)</formula>
    </cfRule>
    <cfRule type="expression" dxfId="2891" priority="4397">
      <formula>IF($O148="PERSISTE",1,0)</formula>
    </cfRule>
    <cfRule type="expression" dxfId="2890" priority="4398">
      <formula>IF($O148="PARCIALMENTE ATENDIDA",1,0)</formula>
    </cfRule>
    <cfRule type="expression" priority="4399">
      <formula>IF($O148="ATENDIDA",1,0)</formula>
    </cfRule>
    <cfRule type="expression" dxfId="2889" priority="4400">
      <formula>IF($O148="DETECTADA",1,0)</formula>
    </cfRule>
  </conditionalFormatting>
  <conditionalFormatting sqref="R148">
    <cfRule type="containsErrors" dxfId="2888" priority="4393">
      <formula>ISERROR(R148)</formula>
    </cfRule>
    <cfRule type="notContainsErrors" dxfId="2887" priority="4394">
      <formula>NOT(ISERROR(R148))</formula>
    </cfRule>
  </conditionalFormatting>
  <conditionalFormatting sqref="A147">
    <cfRule type="cellIs" dxfId="2886" priority="4187" operator="equal">
      <formula>900000000</formula>
    </cfRule>
  </conditionalFormatting>
  <conditionalFormatting sqref="A147 G147:I147 C147:E147 K147">
    <cfRule type="containsErrors" dxfId="2885" priority="4188">
      <formula>ISERROR(A147)</formula>
    </cfRule>
    <cfRule type="notContainsErrors" dxfId="2884" priority="4189">
      <formula>NOT(ISERROR(A147))</formula>
    </cfRule>
  </conditionalFormatting>
  <conditionalFormatting sqref="O147">
    <cfRule type="expression" dxfId="2883" priority="4181">
      <formula>IF($O147="CONTINUA",1,0)</formula>
    </cfRule>
    <cfRule type="expression" dxfId="2882" priority="4182">
      <formula>IF($O147="REQUERIMIENTO",1,0)</formula>
    </cfRule>
    <cfRule type="expression" dxfId="2881" priority="4183">
      <formula>IF($O147="PERSISTE",1,0)</formula>
    </cfRule>
    <cfRule type="expression" dxfId="2880" priority="4184">
      <formula>IF($O147="PARCIALMENTE ATENDIDA",1,0)</formula>
    </cfRule>
    <cfRule type="expression" priority="4185">
      <formula>IF($O147="ATENDIDA",1,0)</formula>
    </cfRule>
    <cfRule type="expression" dxfId="2879" priority="4186">
      <formula>IF($O147="DETECTADA",1,0)</formula>
    </cfRule>
  </conditionalFormatting>
  <conditionalFormatting sqref="O147">
    <cfRule type="expression" dxfId="2878" priority="4175">
      <formula>IF($O147="CONTINÚA",1,0)</formula>
    </cfRule>
    <cfRule type="expression" dxfId="2877" priority="4176">
      <formula>IF($O147="REQUERIMIENTO",1,0)</formula>
    </cfRule>
    <cfRule type="expression" dxfId="2876" priority="4177">
      <formula>IF($O147="PERSISTE",1,0)</formula>
    </cfRule>
    <cfRule type="expression" dxfId="2875" priority="4178">
      <formula>IF($O147="PARCIALMENTE ATENDIDA",1,0)</formula>
    </cfRule>
    <cfRule type="expression" priority="4179">
      <formula>IF($O147="ATENDIDA",1,0)</formula>
    </cfRule>
    <cfRule type="expression" dxfId="2874" priority="4180">
      <formula>IF($O147="DETECTADA",1,0)</formula>
    </cfRule>
  </conditionalFormatting>
  <conditionalFormatting sqref="O147">
    <cfRule type="expression" dxfId="2873" priority="4169">
      <formula>IF($O147="CONTINUA",1,0)</formula>
    </cfRule>
    <cfRule type="expression" dxfId="2872" priority="4170">
      <formula>IF($O147="REQUERIMIENTO",1,0)</formula>
    </cfRule>
    <cfRule type="expression" dxfId="2871" priority="4171">
      <formula>IF($O147="PERSISTE",1,0)</formula>
    </cfRule>
    <cfRule type="expression" dxfId="2870" priority="4172">
      <formula>IF($O147="PARCIALMENTE ATENDIDA",1,0)</formula>
    </cfRule>
    <cfRule type="expression" priority="4173">
      <formula>IF($O147="ATENDIDA",1,0)</formula>
    </cfRule>
    <cfRule type="expression" dxfId="2869" priority="4174">
      <formula>IF($O147="DETECTADA",1,0)</formula>
    </cfRule>
  </conditionalFormatting>
  <conditionalFormatting sqref="O147">
    <cfRule type="expression" dxfId="2868" priority="4163">
      <formula>IF($O147="CONTINÚA",1,0)</formula>
    </cfRule>
    <cfRule type="expression" dxfId="2867" priority="4164">
      <formula>IF($O147="REQUERIMIENTO",1,0)</formula>
    </cfRule>
    <cfRule type="expression" dxfId="2866" priority="4165">
      <formula>IF($O147="PERSISTE",1,0)</formula>
    </cfRule>
    <cfRule type="expression" dxfId="2865" priority="4166">
      <formula>IF($O147="PARCIALMENTE ATENDIDA",1,0)</formula>
    </cfRule>
    <cfRule type="expression" priority="4167">
      <formula>IF($O147="ATENDIDA",1,0)</formula>
    </cfRule>
    <cfRule type="expression" dxfId="2864" priority="4168">
      <formula>IF($O147="DETECTADA",1,0)</formula>
    </cfRule>
  </conditionalFormatting>
  <conditionalFormatting sqref="R147">
    <cfRule type="containsErrors" dxfId="2863" priority="4161">
      <formula>ISERROR(R147)</formula>
    </cfRule>
    <cfRule type="notContainsErrors" dxfId="2862" priority="4162">
      <formula>NOT(ISERROR(R147))</formula>
    </cfRule>
  </conditionalFormatting>
  <conditionalFormatting sqref="A146">
    <cfRule type="cellIs" dxfId="2861" priority="3926" operator="equal">
      <formula>900000000</formula>
    </cfRule>
  </conditionalFormatting>
  <conditionalFormatting sqref="A146 G146:I146 C146:E146 K146">
    <cfRule type="containsErrors" dxfId="2860" priority="3927">
      <formula>ISERROR(A146)</formula>
    </cfRule>
    <cfRule type="notContainsErrors" dxfId="2859" priority="3928">
      <formula>NOT(ISERROR(A146))</formula>
    </cfRule>
  </conditionalFormatting>
  <conditionalFormatting sqref="O146">
    <cfRule type="expression" dxfId="2858" priority="3920">
      <formula>IF($O146="CONTINUA",1,0)</formula>
    </cfRule>
    <cfRule type="expression" dxfId="2857" priority="3921">
      <formula>IF($O146="REQUERIMIENTO",1,0)</formula>
    </cfRule>
    <cfRule type="expression" dxfId="2856" priority="3922">
      <formula>IF($O146="PERSISTE",1,0)</formula>
    </cfRule>
    <cfRule type="expression" dxfId="2855" priority="3923">
      <formula>IF($O146="PARCIALMENTE ATENDIDA",1,0)</formula>
    </cfRule>
    <cfRule type="expression" priority="3924">
      <formula>IF($O146="ATENDIDA",1,0)</formula>
    </cfRule>
    <cfRule type="expression" dxfId="2854" priority="3925">
      <formula>IF($O146="DETECTADA",1,0)</formula>
    </cfRule>
  </conditionalFormatting>
  <conditionalFormatting sqref="O146">
    <cfRule type="expression" dxfId="2853" priority="3914">
      <formula>IF($O146="CONTINÚA",1,0)</formula>
    </cfRule>
    <cfRule type="expression" dxfId="2852" priority="3915">
      <formula>IF($O146="REQUERIMIENTO",1,0)</formula>
    </cfRule>
    <cfRule type="expression" dxfId="2851" priority="3916">
      <formula>IF($O146="PERSISTE",1,0)</formula>
    </cfRule>
    <cfRule type="expression" dxfId="2850" priority="3917">
      <formula>IF($O146="PARCIALMENTE ATENDIDA",1,0)</formula>
    </cfRule>
    <cfRule type="expression" priority="3918">
      <formula>IF($O146="ATENDIDA",1,0)</formula>
    </cfRule>
    <cfRule type="expression" dxfId="2849" priority="3919">
      <formula>IF($O146="DETECTADA",1,0)</formula>
    </cfRule>
  </conditionalFormatting>
  <conditionalFormatting sqref="O146">
    <cfRule type="expression" dxfId="2848" priority="3908">
      <formula>IF($O146="CONTINUA",1,0)</formula>
    </cfRule>
    <cfRule type="expression" dxfId="2847" priority="3909">
      <formula>IF($O146="REQUERIMIENTO",1,0)</formula>
    </cfRule>
    <cfRule type="expression" dxfId="2846" priority="3910">
      <formula>IF($O146="PERSISTE",1,0)</formula>
    </cfRule>
    <cfRule type="expression" dxfId="2845" priority="3911">
      <formula>IF($O146="PARCIALMENTE ATENDIDA",1,0)</formula>
    </cfRule>
    <cfRule type="expression" priority="3912">
      <formula>IF($O146="ATENDIDA",1,0)</formula>
    </cfRule>
    <cfRule type="expression" dxfId="2844" priority="3913">
      <formula>IF($O146="DETECTADA",1,0)</formula>
    </cfRule>
  </conditionalFormatting>
  <conditionalFormatting sqref="O146">
    <cfRule type="expression" dxfId="2843" priority="3902">
      <formula>IF($O146="CONTINÚA",1,0)</formula>
    </cfRule>
    <cfRule type="expression" dxfId="2842" priority="3903">
      <formula>IF($O146="REQUERIMIENTO",1,0)</formula>
    </cfRule>
    <cfRule type="expression" dxfId="2841" priority="3904">
      <formula>IF($O146="PERSISTE",1,0)</formula>
    </cfRule>
    <cfRule type="expression" dxfId="2840" priority="3905">
      <formula>IF($O146="PARCIALMENTE ATENDIDA",1,0)</formula>
    </cfRule>
    <cfRule type="expression" priority="3906">
      <formula>IF($O146="ATENDIDA",1,0)</formula>
    </cfRule>
    <cfRule type="expression" dxfId="2839" priority="3907">
      <formula>IF($O146="DETECTADA",1,0)</formula>
    </cfRule>
  </conditionalFormatting>
  <conditionalFormatting sqref="R146">
    <cfRule type="containsErrors" dxfId="2838" priority="3900">
      <formula>ISERROR(R146)</formula>
    </cfRule>
    <cfRule type="notContainsErrors" dxfId="2837" priority="3901">
      <formula>NOT(ISERROR(R146))</formula>
    </cfRule>
  </conditionalFormatting>
  <conditionalFormatting sqref="A145">
    <cfRule type="cellIs" dxfId="2836" priority="3839" operator="equal">
      <formula>900000000</formula>
    </cfRule>
  </conditionalFormatting>
  <conditionalFormatting sqref="A145 G145:I145 C145:E145 K145">
    <cfRule type="containsErrors" dxfId="2835" priority="3840">
      <formula>ISERROR(A145)</formula>
    </cfRule>
    <cfRule type="notContainsErrors" dxfId="2834" priority="3841">
      <formula>NOT(ISERROR(A145))</formula>
    </cfRule>
  </conditionalFormatting>
  <conditionalFormatting sqref="O145">
    <cfRule type="expression" dxfId="2833" priority="3833">
      <formula>IF($O145="CONTINUA",1,0)</formula>
    </cfRule>
    <cfRule type="expression" dxfId="2832" priority="3834">
      <formula>IF($O145="REQUERIMIENTO",1,0)</formula>
    </cfRule>
    <cfRule type="expression" dxfId="2831" priority="3835">
      <formula>IF($O145="PERSISTE",1,0)</formula>
    </cfRule>
    <cfRule type="expression" dxfId="2830" priority="3836">
      <formula>IF($O145="PARCIALMENTE ATENDIDA",1,0)</formula>
    </cfRule>
    <cfRule type="expression" priority="3837">
      <formula>IF($O145="ATENDIDA",1,0)</formula>
    </cfRule>
    <cfRule type="expression" dxfId="2829" priority="3838">
      <formula>IF($O145="DETECTADA",1,0)</formula>
    </cfRule>
  </conditionalFormatting>
  <conditionalFormatting sqref="O145">
    <cfRule type="expression" dxfId="2828" priority="3827">
      <formula>IF($O145="CONTINÚA",1,0)</formula>
    </cfRule>
    <cfRule type="expression" dxfId="2827" priority="3828">
      <formula>IF($O145="REQUERIMIENTO",1,0)</formula>
    </cfRule>
    <cfRule type="expression" dxfId="2826" priority="3829">
      <formula>IF($O145="PERSISTE",1,0)</formula>
    </cfRule>
    <cfRule type="expression" dxfId="2825" priority="3830">
      <formula>IF($O145="PARCIALMENTE ATENDIDA",1,0)</formula>
    </cfRule>
    <cfRule type="expression" priority="3831">
      <formula>IF($O145="ATENDIDA",1,0)</formula>
    </cfRule>
    <cfRule type="expression" dxfId="2824" priority="3832">
      <formula>IF($O145="DETECTADA",1,0)</formula>
    </cfRule>
  </conditionalFormatting>
  <conditionalFormatting sqref="O145">
    <cfRule type="expression" dxfId="2823" priority="3821">
      <formula>IF($O145="CONTINUA",1,0)</formula>
    </cfRule>
    <cfRule type="expression" dxfId="2822" priority="3822">
      <formula>IF($O145="REQUERIMIENTO",1,0)</formula>
    </cfRule>
    <cfRule type="expression" dxfId="2821" priority="3823">
      <formula>IF($O145="PERSISTE",1,0)</formula>
    </cfRule>
    <cfRule type="expression" dxfId="2820" priority="3824">
      <formula>IF($O145="PARCIALMENTE ATENDIDA",1,0)</formula>
    </cfRule>
    <cfRule type="expression" priority="3825">
      <formula>IF($O145="ATENDIDA",1,0)</formula>
    </cfRule>
    <cfRule type="expression" dxfId="2819" priority="3826">
      <formula>IF($O145="DETECTADA",1,0)</formula>
    </cfRule>
  </conditionalFormatting>
  <conditionalFormatting sqref="O145">
    <cfRule type="expression" dxfId="2818" priority="3815">
      <formula>IF($O145="CONTINÚA",1,0)</formula>
    </cfRule>
    <cfRule type="expression" dxfId="2817" priority="3816">
      <formula>IF($O145="REQUERIMIENTO",1,0)</formula>
    </cfRule>
    <cfRule type="expression" dxfId="2816" priority="3817">
      <formula>IF($O145="PERSISTE",1,0)</formula>
    </cfRule>
    <cfRule type="expression" dxfId="2815" priority="3818">
      <formula>IF($O145="PARCIALMENTE ATENDIDA",1,0)</formula>
    </cfRule>
    <cfRule type="expression" priority="3819">
      <formula>IF($O145="ATENDIDA",1,0)</formula>
    </cfRule>
    <cfRule type="expression" dxfId="2814" priority="3820">
      <formula>IF($O145="DETECTADA",1,0)</formula>
    </cfRule>
  </conditionalFormatting>
  <conditionalFormatting sqref="R145">
    <cfRule type="containsErrors" dxfId="2813" priority="3813">
      <formula>ISERROR(R145)</formula>
    </cfRule>
    <cfRule type="notContainsErrors" dxfId="2812" priority="3814">
      <formula>NOT(ISERROR(R145))</formula>
    </cfRule>
  </conditionalFormatting>
  <conditionalFormatting sqref="A144">
    <cfRule type="cellIs" dxfId="2811" priority="3781" operator="equal">
      <formula>900000000</formula>
    </cfRule>
  </conditionalFormatting>
  <conditionalFormatting sqref="A144 G144:I144 C144:E144 K144">
    <cfRule type="containsErrors" dxfId="2810" priority="3782">
      <formula>ISERROR(A144)</formula>
    </cfRule>
    <cfRule type="notContainsErrors" dxfId="2809" priority="3783">
      <formula>NOT(ISERROR(A144))</formula>
    </cfRule>
  </conditionalFormatting>
  <conditionalFormatting sqref="O144">
    <cfRule type="expression" dxfId="2808" priority="3775">
      <formula>IF($O144="CONTINUA",1,0)</formula>
    </cfRule>
    <cfRule type="expression" dxfId="2807" priority="3776">
      <formula>IF($O144="REQUERIMIENTO",1,0)</formula>
    </cfRule>
    <cfRule type="expression" dxfId="2806" priority="3777">
      <formula>IF($O144="PERSISTE",1,0)</formula>
    </cfRule>
    <cfRule type="expression" dxfId="2805" priority="3778">
      <formula>IF($O144="PARCIALMENTE ATENDIDA",1,0)</formula>
    </cfRule>
    <cfRule type="expression" priority="3779">
      <formula>IF($O144="ATENDIDA",1,0)</formula>
    </cfRule>
    <cfRule type="expression" dxfId="2804" priority="3780">
      <formula>IF($O144="DETECTADA",1,0)</formula>
    </cfRule>
  </conditionalFormatting>
  <conditionalFormatting sqref="O144">
    <cfRule type="expression" dxfId="2803" priority="3769">
      <formula>IF($O144="CONTINÚA",1,0)</formula>
    </cfRule>
    <cfRule type="expression" dxfId="2802" priority="3770">
      <formula>IF($O144="REQUERIMIENTO",1,0)</formula>
    </cfRule>
    <cfRule type="expression" dxfId="2801" priority="3771">
      <formula>IF($O144="PERSISTE",1,0)</formula>
    </cfRule>
    <cfRule type="expression" dxfId="2800" priority="3772">
      <formula>IF($O144="PARCIALMENTE ATENDIDA",1,0)</formula>
    </cfRule>
    <cfRule type="expression" priority="3773">
      <formula>IF($O144="ATENDIDA",1,0)</formula>
    </cfRule>
    <cfRule type="expression" dxfId="2799" priority="3774">
      <formula>IF($O144="DETECTADA",1,0)</formula>
    </cfRule>
  </conditionalFormatting>
  <conditionalFormatting sqref="O144">
    <cfRule type="expression" dxfId="2798" priority="3763">
      <formula>IF($O144="CONTINUA",1,0)</formula>
    </cfRule>
    <cfRule type="expression" dxfId="2797" priority="3764">
      <formula>IF($O144="REQUERIMIENTO",1,0)</formula>
    </cfRule>
    <cfRule type="expression" dxfId="2796" priority="3765">
      <formula>IF($O144="PERSISTE",1,0)</formula>
    </cfRule>
    <cfRule type="expression" dxfId="2795" priority="3766">
      <formula>IF($O144="PARCIALMENTE ATENDIDA",1,0)</formula>
    </cfRule>
    <cfRule type="expression" priority="3767">
      <formula>IF($O144="ATENDIDA",1,0)</formula>
    </cfRule>
    <cfRule type="expression" dxfId="2794" priority="3768">
      <formula>IF($O144="DETECTADA",1,0)</formula>
    </cfRule>
  </conditionalFormatting>
  <conditionalFormatting sqref="O144">
    <cfRule type="expression" dxfId="2793" priority="3757">
      <formula>IF($O144="CONTINÚA",1,0)</formula>
    </cfRule>
    <cfRule type="expression" dxfId="2792" priority="3758">
      <formula>IF($O144="REQUERIMIENTO",1,0)</formula>
    </cfRule>
    <cfRule type="expression" dxfId="2791" priority="3759">
      <formula>IF($O144="PERSISTE",1,0)</formula>
    </cfRule>
    <cfRule type="expression" dxfId="2790" priority="3760">
      <formula>IF($O144="PARCIALMENTE ATENDIDA",1,0)</formula>
    </cfRule>
    <cfRule type="expression" priority="3761">
      <formula>IF($O144="ATENDIDA",1,0)</formula>
    </cfRule>
    <cfRule type="expression" dxfId="2789" priority="3762">
      <formula>IF($O144="DETECTADA",1,0)</formula>
    </cfRule>
  </conditionalFormatting>
  <conditionalFormatting sqref="R144">
    <cfRule type="containsErrors" dxfId="2788" priority="3755">
      <formula>ISERROR(R144)</formula>
    </cfRule>
    <cfRule type="notContainsErrors" dxfId="2787" priority="3756">
      <formula>NOT(ISERROR(R144))</formula>
    </cfRule>
  </conditionalFormatting>
  <conditionalFormatting sqref="A141">
    <cfRule type="cellIs" dxfId="2786" priority="3723" operator="equal">
      <formula>900000000</formula>
    </cfRule>
  </conditionalFormatting>
  <conditionalFormatting sqref="A141 G141:I141 C141:E141 K141">
    <cfRule type="containsErrors" dxfId="2785" priority="3724">
      <formula>ISERROR(A141)</formula>
    </cfRule>
    <cfRule type="notContainsErrors" dxfId="2784" priority="3725">
      <formula>NOT(ISERROR(A141))</formula>
    </cfRule>
  </conditionalFormatting>
  <conditionalFormatting sqref="O141">
    <cfRule type="expression" dxfId="2783" priority="3717">
      <formula>IF($O141="CONTINUA",1,0)</formula>
    </cfRule>
    <cfRule type="expression" dxfId="2782" priority="3718">
      <formula>IF($O141="REQUERIMIENTO",1,0)</formula>
    </cfRule>
    <cfRule type="expression" dxfId="2781" priority="3719">
      <formula>IF($O141="PERSISTE",1,0)</formula>
    </cfRule>
    <cfRule type="expression" dxfId="2780" priority="3720">
      <formula>IF($O141="PARCIALMENTE ATENDIDA",1,0)</formula>
    </cfRule>
    <cfRule type="expression" priority="3721">
      <formula>IF($O141="ATENDIDA",1,0)</formula>
    </cfRule>
    <cfRule type="expression" dxfId="2779" priority="3722">
      <formula>IF($O141="DETECTADA",1,0)</formula>
    </cfRule>
  </conditionalFormatting>
  <conditionalFormatting sqref="O141">
    <cfRule type="expression" dxfId="2778" priority="3711">
      <formula>IF($O141="CONTINÚA",1,0)</formula>
    </cfRule>
    <cfRule type="expression" dxfId="2777" priority="3712">
      <formula>IF($O141="REQUERIMIENTO",1,0)</formula>
    </cfRule>
    <cfRule type="expression" dxfId="2776" priority="3713">
      <formula>IF($O141="PERSISTE",1,0)</formula>
    </cfRule>
    <cfRule type="expression" dxfId="2775" priority="3714">
      <formula>IF($O141="PARCIALMENTE ATENDIDA",1,0)</formula>
    </cfRule>
    <cfRule type="expression" priority="3715">
      <formula>IF($O141="ATENDIDA",1,0)</formula>
    </cfRule>
    <cfRule type="expression" dxfId="2774" priority="3716">
      <formula>IF($O141="DETECTADA",1,0)</formula>
    </cfRule>
  </conditionalFormatting>
  <conditionalFormatting sqref="O141">
    <cfRule type="expression" dxfId="2773" priority="3705">
      <formula>IF($O141="CONTINUA",1,0)</formula>
    </cfRule>
    <cfRule type="expression" dxfId="2772" priority="3706">
      <formula>IF($O141="REQUERIMIENTO",1,0)</formula>
    </cfRule>
    <cfRule type="expression" dxfId="2771" priority="3707">
      <formula>IF($O141="PERSISTE",1,0)</formula>
    </cfRule>
    <cfRule type="expression" dxfId="2770" priority="3708">
      <formula>IF($O141="PARCIALMENTE ATENDIDA",1,0)</formula>
    </cfRule>
    <cfRule type="expression" priority="3709">
      <formula>IF($O141="ATENDIDA",1,0)</formula>
    </cfRule>
    <cfRule type="expression" dxfId="2769" priority="3710">
      <formula>IF($O141="DETECTADA",1,0)</formula>
    </cfRule>
  </conditionalFormatting>
  <conditionalFormatting sqref="O141">
    <cfRule type="expression" dxfId="2768" priority="3699">
      <formula>IF($O141="CONTINÚA",1,0)</formula>
    </cfRule>
    <cfRule type="expression" dxfId="2767" priority="3700">
      <formula>IF($O141="REQUERIMIENTO",1,0)</formula>
    </cfRule>
    <cfRule type="expression" dxfId="2766" priority="3701">
      <formula>IF($O141="PERSISTE",1,0)</formula>
    </cfRule>
    <cfRule type="expression" dxfId="2765" priority="3702">
      <formula>IF($O141="PARCIALMENTE ATENDIDA",1,0)</formula>
    </cfRule>
    <cfRule type="expression" priority="3703">
      <formula>IF($O141="ATENDIDA",1,0)</formula>
    </cfRule>
    <cfRule type="expression" dxfId="2764" priority="3704">
      <formula>IF($O141="DETECTADA",1,0)</formula>
    </cfRule>
  </conditionalFormatting>
  <conditionalFormatting sqref="R141">
    <cfRule type="containsErrors" dxfId="2763" priority="3697">
      <formula>ISERROR(R141)</formula>
    </cfRule>
    <cfRule type="notContainsErrors" dxfId="2762" priority="3698">
      <formula>NOT(ISERROR(R141))</formula>
    </cfRule>
  </conditionalFormatting>
  <conditionalFormatting sqref="A140">
    <cfRule type="cellIs" dxfId="2761" priority="3694" operator="equal">
      <formula>900000000</formula>
    </cfRule>
  </conditionalFormatting>
  <conditionalFormatting sqref="A140 G140:I140 C140:E140 K140">
    <cfRule type="containsErrors" dxfId="2760" priority="3695">
      <formula>ISERROR(A140)</formula>
    </cfRule>
    <cfRule type="notContainsErrors" dxfId="2759" priority="3696">
      <formula>NOT(ISERROR(A140))</formula>
    </cfRule>
  </conditionalFormatting>
  <conditionalFormatting sqref="O140">
    <cfRule type="expression" dxfId="2758" priority="3688">
      <formula>IF($O140="CONTINUA",1,0)</formula>
    </cfRule>
    <cfRule type="expression" dxfId="2757" priority="3689">
      <formula>IF($O140="REQUERIMIENTO",1,0)</formula>
    </cfRule>
    <cfRule type="expression" dxfId="2756" priority="3690">
      <formula>IF($O140="PERSISTE",1,0)</formula>
    </cfRule>
    <cfRule type="expression" dxfId="2755" priority="3691">
      <formula>IF($O140="PARCIALMENTE ATENDIDA",1,0)</formula>
    </cfRule>
    <cfRule type="expression" priority="3692">
      <formula>IF($O140="ATENDIDA",1,0)</formula>
    </cfRule>
    <cfRule type="expression" dxfId="2754" priority="3693">
      <formula>IF($O140="DETECTADA",1,0)</formula>
    </cfRule>
  </conditionalFormatting>
  <conditionalFormatting sqref="O140">
    <cfRule type="expression" dxfId="2753" priority="3682">
      <formula>IF($O140="CONTINÚA",1,0)</formula>
    </cfRule>
    <cfRule type="expression" dxfId="2752" priority="3683">
      <formula>IF($O140="REQUERIMIENTO",1,0)</formula>
    </cfRule>
    <cfRule type="expression" dxfId="2751" priority="3684">
      <formula>IF($O140="PERSISTE",1,0)</formula>
    </cfRule>
    <cfRule type="expression" dxfId="2750" priority="3685">
      <formula>IF($O140="PARCIALMENTE ATENDIDA",1,0)</formula>
    </cfRule>
    <cfRule type="expression" priority="3686">
      <formula>IF($O140="ATENDIDA",1,0)</formula>
    </cfRule>
    <cfRule type="expression" dxfId="2749" priority="3687">
      <formula>IF($O140="DETECTADA",1,0)</formula>
    </cfRule>
  </conditionalFormatting>
  <conditionalFormatting sqref="O140">
    <cfRule type="expression" dxfId="2748" priority="3676">
      <formula>IF($O140="CONTINUA",1,0)</formula>
    </cfRule>
    <cfRule type="expression" dxfId="2747" priority="3677">
      <formula>IF($O140="REQUERIMIENTO",1,0)</formula>
    </cfRule>
    <cfRule type="expression" dxfId="2746" priority="3678">
      <formula>IF($O140="PERSISTE",1,0)</formula>
    </cfRule>
    <cfRule type="expression" dxfId="2745" priority="3679">
      <formula>IF($O140="PARCIALMENTE ATENDIDA",1,0)</formula>
    </cfRule>
    <cfRule type="expression" priority="3680">
      <formula>IF($O140="ATENDIDA",1,0)</formula>
    </cfRule>
    <cfRule type="expression" dxfId="2744" priority="3681">
      <formula>IF($O140="DETECTADA",1,0)</formula>
    </cfRule>
  </conditionalFormatting>
  <conditionalFormatting sqref="O140">
    <cfRule type="expression" dxfId="2743" priority="3670">
      <formula>IF($O140="CONTINÚA",1,0)</formula>
    </cfRule>
    <cfRule type="expression" dxfId="2742" priority="3671">
      <formula>IF($O140="REQUERIMIENTO",1,0)</formula>
    </cfRule>
    <cfRule type="expression" dxfId="2741" priority="3672">
      <formula>IF($O140="PERSISTE",1,0)</formula>
    </cfRule>
    <cfRule type="expression" dxfId="2740" priority="3673">
      <formula>IF($O140="PARCIALMENTE ATENDIDA",1,0)</formula>
    </cfRule>
    <cfRule type="expression" priority="3674">
      <formula>IF($O140="ATENDIDA",1,0)</formula>
    </cfRule>
    <cfRule type="expression" dxfId="2739" priority="3675">
      <formula>IF($O140="DETECTADA",1,0)</formula>
    </cfRule>
  </conditionalFormatting>
  <conditionalFormatting sqref="R140">
    <cfRule type="containsErrors" dxfId="2738" priority="3668">
      <formula>ISERROR(R140)</formula>
    </cfRule>
    <cfRule type="notContainsErrors" dxfId="2737" priority="3669">
      <formula>NOT(ISERROR(R140))</formula>
    </cfRule>
  </conditionalFormatting>
  <conditionalFormatting sqref="A139">
    <cfRule type="cellIs" dxfId="2736" priority="3665" operator="equal">
      <formula>900000000</formula>
    </cfRule>
  </conditionalFormatting>
  <conditionalFormatting sqref="A139 G139:I139 C139:E139 K139">
    <cfRule type="containsErrors" dxfId="2735" priority="3666">
      <formula>ISERROR(A139)</formula>
    </cfRule>
    <cfRule type="notContainsErrors" dxfId="2734" priority="3667">
      <formula>NOT(ISERROR(A139))</formula>
    </cfRule>
  </conditionalFormatting>
  <conditionalFormatting sqref="O139">
    <cfRule type="expression" dxfId="2733" priority="3659">
      <formula>IF($O139="CONTINUA",1,0)</formula>
    </cfRule>
    <cfRule type="expression" dxfId="2732" priority="3660">
      <formula>IF($O139="REQUERIMIENTO",1,0)</formula>
    </cfRule>
    <cfRule type="expression" dxfId="2731" priority="3661">
      <formula>IF($O139="PERSISTE",1,0)</formula>
    </cfRule>
    <cfRule type="expression" dxfId="2730" priority="3662">
      <formula>IF($O139="PARCIALMENTE ATENDIDA",1,0)</formula>
    </cfRule>
    <cfRule type="expression" priority="3663">
      <formula>IF($O139="ATENDIDA",1,0)</formula>
    </cfRule>
    <cfRule type="expression" dxfId="2729" priority="3664">
      <formula>IF($O139="DETECTADA",1,0)</formula>
    </cfRule>
  </conditionalFormatting>
  <conditionalFormatting sqref="O139">
    <cfRule type="expression" dxfId="2728" priority="3653">
      <formula>IF($O139="CONTINÚA",1,0)</formula>
    </cfRule>
    <cfRule type="expression" dxfId="2727" priority="3654">
      <formula>IF($O139="REQUERIMIENTO",1,0)</formula>
    </cfRule>
    <cfRule type="expression" dxfId="2726" priority="3655">
      <formula>IF($O139="PERSISTE",1,0)</formula>
    </cfRule>
    <cfRule type="expression" dxfId="2725" priority="3656">
      <formula>IF($O139="PARCIALMENTE ATENDIDA",1,0)</formula>
    </cfRule>
    <cfRule type="expression" priority="3657">
      <formula>IF($O139="ATENDIDA",1,0)</formula>
    </cfRule>
    <cfRule type="expression" dxfId="2724" priority="3658">
      <formula>IF($O139="DETECTADA",1,0)</formula>
    </cfRule>
  </conditionalFormatting>
  <conditionalFormatting sqref="O139">
    <cfRule type="expression" dxfId="2723" priority="3647">
      <formula>IF($O139="CONTINUA",1,0)</formula>
    </cfRule>
    <cfRule type="expression" dxfId="2722" priority="3648">
      <formula>IF($O139="REQUERIMIENTO",1,0)</formula>
    </cfRule>
    <cfRule type="expression" dxfId="2721" priority="3649">
      <formula>IF($O139="PERSISTE",1,0)</formula>
    </cfRule>
    <cfRule type="expression" dxfId="2720" priority="3650">
      <formula>IF($O139="PARCIALMENTE ATENDIDA",1,0)</formula>
    </cfRule>
    <cfRule type="expression" priority="3651">
      <formula>IF($O139="ATENDIDA",1,0)</formula>
    </cfRule>
    <cfRule type="expression" dxfId="2719" priority="3652">
      <formula>IF($O139="DETECTADA",1,0)</formula>
    </cfRule>
  </conditionalFormatting>
  <conditionalFormatting sqref="O139">
    <cfRule type="expression" dxfId="2718" priority="3641">
      <formula>IF($O139="CONTINÚA",1,0)</formula>
    </cfRule>
    <cfRule type="expression" dxfId="2717" priority="3642">
      <formula>IF($O139="REQUERIMIENTO",1,0)</formula>
    </cfRule>
    <cfRule type="expression" dxfId="2716" priority="3643">
      <formula>IF($O139="PERSISTE",1,0)</formula>
    </cfRule>
    <cfRule type="expression" dxfId="2715" priority="3644">
      <formula>IF($O139="PARCIALMENTE ATENDIDA",1,0)</formula>
    </cfRule>
    <cfRule type="expression" priority="3645">
      <formula>IF($O139="ATENDIDA",1,0)</formula>
    </cfRule>
    <cfRule type="expression" dxfId="2714" priority="3646">
      <formula>IF($O139="DETECTADA",1,0)</formula>
    </cfRule>
  </conditionalFormatting>
  <conditionalFormatting sqref="R139">
    <cfRule type="containsErrors" dxfId="2713" priority="3639">
      <formula>ISERROR(R139)</formula>
    </cfRule>
    <cfRule type="notContainsErrors" dxfId="2712" priority="3640">
      <formula>NOT(ISERROR(R139))</formula>
    </cfRule>
  </conditionalFormatting>
  <conditionalFormatting sqref="A138">
    <cfRule type="cellIs" dxfId="2711" priority="3636" operator="equal">
      <formula>900000000</formula>
    </cfRule>
  </conditionalFormatting>
  <conditionalFormatting sqref="A138 G138:I138 C138:E138 K138">
    <cfRule type="containsErrors" dxfId="2710" priority="3637">
      <formula>ISERROR(A138)</formula>
    </cfRule>
    <cfRule type="notContainsErrors" dxfId="2709" priority="3638">
      <formula>NOT(ISERROR(A138))</formula>
    </cfRule>
  </conditionalFormatting>
  <conditionalFormatting sqref="O138">
    <cfRule type="expression" dxfId="2708" priority="3630">
      <formula>IF($O138="CONTINUA",1,0)</formula>
    </cfRule>
    <cfRule type="expression" dxfId="2707" priority="3631">
      <formula>IF($O138="REQUERIMIENTO",1,0)</formula>
    </cfRule>
    <cfRule type="expression" dxfId="2706" priority="3632">
      <formula>IF($O138="PERSISTE",1,0)</formula>
    </cfRule>
    <cfRule type="expression" dxfId="2705" priority="3633">
      <formula>IF($O138="PARCIALMENTE ATENDIDA",1,0)</formula>
    </cfRule>
    <cfRule type="expression" priority="3634">
      <formula>IF($O138="ATENDIDA",1,0)</formula>
    </cfRule>
    <cfRule type="expression" dxfId="2704" priority="3635">
      <formula>IF($O138="DETECTADA",1,0)</formula>
    </cfRule>
  </conditionalFormatting>
  <conditionalFormatting sqref="O138">
    <cfRule type="expression" dxfId="2703" priority="3624">
      <formula>IF($O138="CONTINÚA",1,0)</formula>
    </cfRule>
    <cfRule type="expression" dxfId="2702" priority="3625">
      <formula>IF($O138="REQUERIMIENTO",1,0)</formula>
    </cfRule>
    <cfRule type="expression" dxfId="2701" priority="3626">
      <formula>IF($O138="PERSISTE",1,0)</formula>
    </cfRule>
    <cfRule type="expression" dxfId="2700" priority="3627">
      <formula>IF($O138="PARCIALMENTE ATENDIDA",1,0)</formula>
    </cfRule>
    <cfRule type="expression" priority="3628">
      <formula>IF($O138="ATENDIDA",1,0)</formula>
    </cfRule>
    <cfRule type="expression" dxfId="2699" priority="3629">
      <formula>IF($O138="DETECTADA",1,0)</formula>
    </cfRule>
  </conditionalFormatting>
  <conditionalFormatting sqref="O138">
    <cfRule type="expression" dxfId="2698" priority="3618">
      <formula>IF($O138="CONTINUA",1,0)</formula>
    </cfRule>
    <cfRule type="expression" dxfId="2697" priority="3619">
      <formula>IF($O138="REQUERIMIENTO",1,0)</formula>
    </cfRule>
    <cfRule type="expression" dxfId="2696" priority="3620">
      <formula>IF($O138="PERSISTE",1,0)</formula>
    </cfRule>
    <cfRule type="expression" dxfId="2695" priority="3621">
      <formula>IF($O138="PARCIALMENTE ATENDIDA",1,0)</formula>
    </cfRule>
    <cfRule type="expression" priority="3622">
      <formula>IF($O138="ATENDIDA",1,0)</formula>
    </cfRule>
    <cfRule type="expression" dxfId="2694" priority="3623">
      <formula>IF($O138="DETECTADA",1,0)</formula>
    </cfRule>
  </conditionalFormatting>
  <conditionalFormatting sqref="O138">
    <cfRule type="expression" dxfId="2693" priority="3612">
      <formula>IF($O138="CONTINÚA",1,0)</formula>
    </cfRule>
    <cfRule type="expression" dxfId="2692" priority="3613">
      <formula>IF($O138="REQUERIMIENTO",1,0)</formula>
    </cfRule>
    <cfRule type="expression" dxfId="2691" priority="3614">
      <formula>IF($O138="PERSISTE",1,0)</formula>
    </cfRule>
    <cfRule type="expression" dxfId="2690" priority="3615">
      <formula>IF($O138="PARCIALMENTE ATENDIDA",1,0)</formula>
    </cfRule>
    <cfRule type="expression" priority="3616">
      <formula>IF($O138="ATENDIDA",1,0)</formula>
    </cfRule>
    <cfRule type="expression" dxfId="2689" priority="3617">
      <formula>IF($O138="DETECTADA",1,0)</formula>
    </cfRule>
  </conditionalFormatting>
  <conditionalFormatting sqref="R138">
    <cfRule type="containsErrors" dxfId="2688" priority="3610">
      <formula>ISERROR(R138)</formula>
    </cfRule>
    <cfRule type="notContainsErrors" dxfId="2687" priority="3611">
      <formula>NOT(ISERROR(R138))</formula>
    </cfRule>
  </conditionalFormatting>
  <conditionalFormatting sqref="A137">
    <cfRule type="cellIs" dxfId="2686" priority="3607" operator="equal">
      <formula>900000000</formula>
    </cfRule>
  </conditionalFormatting>
  <conditionalFormatting sqref="A137 G137:I137 C137:E137 K137">
    <cfRule type="containsErrors" dxfId="2685" priority="3608">
      <formula>ISERROR(A137)</formula>
    </cfRule>
    <cfRule type="notContainsErrors" dxfId="2684" priority="3609">
      <formula>NOT(ISERROR(A137))</formula>
    </cfRule>
  </conditionalFormatting>
  <conditionalFormatting sqref="O137">
    <cfRule type="expression" dxfId="2683" priority="3601">
      <formula>IF($O137="CONTINUA",1,0)</formula>
    </cfRule>
    <cfRule type="expression" dxfId="2682" priority="3602">
      <formula>IF($O137="REQUERIMIENTO",1,0)</formula>
    </cfRule>
    <cfRule type="expression" dxfId="2681" priority="3603">
      <formula>IF($O137="PERSISTE",1,0)</formula>
    </cfRule>
    <cfRule type="expression" dxfId="2680" priority="3604">
      <formula>IF($O137="PARCIALMENTE ATENDIDA",1,0)</formula>
    </cfRule>
    <cfRule type="expression" priority="3605">
      <formula>IF($O137="ATENDIDA",1,0)</formula>
    </cfRule>
    <cfRule type="expression" dxfId="2679" priority="3606">
      <formula>IF($O137="DETECTADA",1,0)</formula>
    </cfRule>
  </conditionalFormatting>
  <conditionalFormatting sqref="O137">
    <cfRule type="expression" dxfId="2678" priority="3595">
      <formula>IF($O137="CONTINÚA",1,0)</formula>
    </cfRule>
    <cfRule type="expression" dxfId="2677" priority="3596">
      <formula>IF($O137="REQUERIMIENTO",1,0)</formula>
    </cfRule>
    <cfRule type="expression" dxfId="2676" priority="3597">
      <formula>IF($O137="PERSISTE",1,0)</formula>
    </cfRule>
    <cfRule type="expression" dxfId="2675" priority="3598">
      <formula>IF($O137="PARCIALMENTE ATENDIDA",1,0)</formula>
    </cfRule>
    <cfRule type="expression" priority="3599">
      <formula>IF($O137="ATENDIDA",1,0)</formula>
    </cfRule>
    <cfRule type="expression" dxfId="2674" priority="3600">
      <formula>IF($O137="DETECTADA",1,0)</formula>
    </cfRule>
  </conditionalFormatting>
  <conditionalFormatting sqref="O137">
    <cfRule type="expression" dxfId="2673" priority="3589">
      <formula>IF($O137="CONTINUA",1,0)</formula>
    </cfRule>
    <cfRule type="expression" dxfId="2672" priority="3590">
      <formula>IF($O137="REQUERIMIENTO",1,0)</formula>
    </cfRule>
    <cfRule type="expression" dxfId="2671" priority="3591">
      <formula>IF($O137="PERSISTE",1,0)</formula>
    </cfRule>
    <cfRule type="expression" dxfId="2670" priority="3592">
      <formula>IF($O137="PARCIALMENTE ATENDIDA",1,0)</formula>
    </cfRule>
    <cfRule type="expression" priority="3593">
      <formula>IF($O137="ATENDIDA",1,0)</formula>
    </cfRule>
    <cfRule type="expression" dxfId="2669" priority="3594">
      <formula>IF($O137="DETECTADA",1,0)</formula>
    </cfRule>
  </conditionalFormatting>
  <conditionalFormatting sqref="O137">
    <cfRule type="expression" dxfId="2668" priority="3583">
      <formula>IF($O137="CONTINÚA",1,0)</formula>
    </cfRule>
    <cfRule type="expression" dxfId="2667" priority="3584">
      <formula>IF($O137="REQUERIMIENTO",1,0)</formula>
    </cfRule>
    <cfRule type="expression" dxfId="2666" priority="3585">
      <formula>IF($O137="PERSISTE",1,0)</formula>
    </cfRule>
    <cfRule type="expression" dxfId="2665" priority="3586">
      <formula>IF($O137="PARCIALMENTE ATENDIDA",1,0)</formula>
    </cfRule>
    <cfRule type="expression" priority="3587">
      <formula>IF($O137="ATENDIDA",1,0)</formula>
    </cfRule>
    <cfRule type="expression" dxfId="2664" priority="3588">
      <formula>IF($O137="DETECTADA",1,0)</formula>
    </cfRule>
  </conditionalFormatting>
  <conditionalFormatting sqref="R137">
    <cfRule type="containsErrors" dxfId="2663" priority="3581">
      <formula>ISERROR(R137)</formula>
    </cfRule>
    <cfRule type="notContainsErrors" dxfId="2662" priority="3582">
      <formula>NOT(ISERROR(R137))</formula>
    </cfRule>
  </conditionalFormatting>
  <conditionalFormatting sqref="A136">
    <cfRule type="cellIs" dxfId="2661" priority="3520" operator="equal">
      <formula>900000000</formula>
    </cfRule>
  </conditionalFormatting>
  <conditionalFormatting sqref="A136 G136:I136 C136:E136 K136">
    <cfRule type="containsErrors" dxfId="2660" priority="3521">
      <formula>ISERROR(A136)</formula>
    </cfRule>
    <cfRule type="notContainsErrors" dxfId="2659" priority="3522">
      <formula>NOT(ISERROR(A136))</formula>
    </cfRule>
  </conditionalFormatting>
  <conditionalFormatting sqref="O136">
    <cfRule type="expression" dxfId="2658" priority="3514">
      <formula>IF($O136="CONTINUA",1,0)</formula>
    </cfRule>
    <cfRule type="expression" dxfId="2657" priority="3515">
      <formula>IF($O136="REQUERIMIENTO",1,0)</formula>
    </cfRule>
    <cfRule type="expression" dxfId="2656" priority="3516">
      <formula>IF($O136="PERSISTE",1,0)</formula>
    </cfRule>
    <cfRule type="expression" dxfId="2655" priority="3517">
      <formula>IF($O136="PARCIALMENTE ATENDIDA",1,0)</formula>
    </cfRule>
    <cfRule type="expression" priority="3518">
      <formula>IF($O136="ATENDIDA",1,0)</formula>
    </cfRule>
    <cfRule type="expression" dxfId="2654" priority="3519">
      <formula>IF($O136="DETECTADA",1,0)</formula>
    </cfRule>
  </conditionalFormatting>
  <conditionalFormatting sqref="O136">
    <cfRule type="expression" dxfId="2653" priority="3508">
      <formula>IF($O136="CONTINÚA",1,0)</formula>
    </cfRule>
    <cfRule type="expression" dxfId="2652" priority="3509">
      <formula>IF($O136="REQUERIMIENTO",1,0)</formula>
    </cfRule>
    <cfRule type="expression" dxfId="2651" priority="3510">
      <formula>IF($O136="PERSISTE",1,0)</formula>
    </cfRule>
    <cfRule type="expression" dxfId="2650" priority="3511">
      <formula>IF($O136="PARCIALMENTE ATENDIDA",1,0)</formula>
    </cfRule>
    <cfRule type="expression" priority="3512">
      <formula>IF($O136="ATENDIDA",1,0)</formula>
    </cfRule>
    <cfRule type="expression" dxfId="2649" priority="3513">
      <formula>IF($O136="DETECTADA",1,0)</formula>
    </cfRule>
  </conditionalFormatting>
  <conditionalFormatting sqref="O136">
    <cfRule type="expression" dxfId="2648" priority="3502">
      <formula>IF($O136="CONTINUA",1,0)</formula>
    </cfRule>
    <cfRule type="expression" dxfId="2647" priority="3503">
      <formula>IF($O136="REQUERIMIENTO",1,0)</formula>
    </cfRule>
    <cfRule type="expression" dxfId="2646" priority="3504">
      <formula>IF($O136="PERSISTE",1,0)</formula>
    </cfRule>
    <cfRule type="expression" dxfId="2645" priority="3505">
      <formula>IF($O136="PARCIALMENTE ATENDIDA",1,0)</formula>
    </cfRule>
    <cfRule type="expression" priority="3506">
      <formula>IF($O136="ATENDIDA",1,0)</formula>
    </cfRule>
    <cfRule type="expression" dxfId="2644" priority="3507">
      <formula>IF($O136="DETECTADA",1,0)</formula>
    </cfRule>
  </conditionalFormatting>
  <conditionalFormatting sqref="O136">
    <cfRule type="expression" dxfId="2643" priority="3496">
      <formula>IF($O136="CONTINÚA",1,0)</formula>
    </cfRule>
    <cfRule type="expression" dxfId="2642" priority="3497">
      <formula>IF($O136="REQUERIMIENTO",1,0)</formula>
    </cfRule>
    <cfRule type="expression" dxfId="2641" priority="3498">
      <formula>IF($O136="PERSISTE",1,0)</formula>
    </cfRule>
    <cfRule type="expression" dxfId="2640" priority="3499">
      <formula>IF($O136="PARCIALMENTE ATENDIDA",1,0)</formula>
    </cfRule>
    <cfRule type="expression" priority="3500">
      <formula>IF($O136="ATENDIDA",1,0)</formula>
    </cfRule>
    <cfRule type="expression" dxfId="2639" priority="3501">
      <formula>IF($O136="DETECTADA",1,0)</formula>
    </cfRule>
  </conditionalFormatting>
  <conditionalFormatting sqref="R136">
    <cfRule type="containsErrors" dxfId="2638" priority="3494">
      <formula>ISERROR(R136)</formula>
    </cfRule>
    <cfRule type="notContainsErrors" dxfId="2637" priority="3495">
      <formula>NOT(ISERROR(R136))</formula>
    </cfRule>
  </conditionalFormatting>
  <conditionalFormatting sqref="A135">
    <cfRule type="cellIs" dxfId="2636" priority="3491" operator="equal">
      <formula>900000000</formula>
    </cfRule>
  </conditionalFormatting>
  <conditionalFormatting sqref="A135 G135:I135 C135:E135 K135">
    <cfRule type="containsErrors" dxfId="2635" priority="3492">
      <formula>ISERROR(A135)</formula>
    </cfRule>
    <cfRule type="notContainsErrors" dxfId="2634" priority="3493">
      <formula>NOT(ISERROR(A135))</formula>
    </cfRule>
  </conditionalFormatting>
  <conditionalFormatting sqref="O135">
    <cfRule type="expression" dxfId="2633" priority="3485">
      <formula>IF($O135="CONTINUA",1,0)</formula>
    </cfRule>
    <cfRule type="expression" dxfId="2632" priority="3486">
      <formula>IF($O135="REQUERIMIENTO",1,0)</formula>
    </cfRule>
    <cfRule type="expression" dxfId="2631" priority="3487">
      <formula>IF($O135="PERSISTE",1,0)</formula>
    </cfRule>
    <cfRule type="expression" dxfId="2630" priority="3488">
      <formula>IF($O135="PARCIALMENTE ATENDIDA",1,0)</formula>
    </cfRule>
    <cfRule type="expression" priority="3489">
      <formula>IF($O135="ATENDIDA",1,0)</formula>
    </cfRule>
    <cfRule type="expression" dxfId="2629" priority="3490">
      <formula>IF($O135="DETECTADA",1,0)</formula>
    </cfRule>
  </conditionalFormatting>
  <conditionalFormatting sqref="O135">
    <cfRule type="expression" dxfId="2628" priority="3479">
      <formula>IF($O135="CONTINÚA",1,0)</formula>
    </cfRule>
    <cfRule type="expression" dxfId="2627" priority="3480">
      <formula>IF($O135="REQUERIMIENTO",1,0)</formula>
    </cfRule>
    <cfRule type="expression" dxfId="2626" priority="3481">
      <formula>IF($O135="PERSISTE",1,0)</formula>
    </cfRule>
    <cfRule type="expression" dxfId="2625" priority="3482">
      <formula>IF($O135="PARCIALMENTE ATENDIDA",1,0)</formula>
    </cfRule>
    <cfRule type="expression" priority="3483">
      <formula>IF($O135="ATENDIDA",1,0)</formula>
    </cfRule>
    <cfRule type="expression" dxfId="2624" priority="3484">
      <formula>IF($O135="DETECTADA",1,0)</formula>
    </cfRule>
  </conditionalFormatting>
  <conditionalFormatting sqref="O135">
    <cfRule type="expression" dxfId="2623" priority="3473">
      <formula>IF($O135="CONTINUA",1,0)</formula>
    </cfRule>
    <cfRule type="expression" dxfId="2622" priority="3474">
      <formula>IF($O135="REQUERIMIENTO",1,0)</formula>
    </cfRule>
    <cfRule type="expression" dxfId="2621" priority="3475">
      <formula>IF($O135="PERSISTE",1,0)</formula>
    </cfRule>
    <cfRule type="expression" dxfId="2620" priority="3476">
      <formula>IF($O135="PARCIALMENTE ATENDIDA",1,0)</formula>
    </cfRule>
    <cfRule type="expression" priority="3477">
      <formula>IF($O135="ATENDIDA",1,0)</formula>
    </cfRule>
    <cfRule type="expression" dxfId="2619" priority="3478">
      <formula>IF($O135="DETECTADA",1,0)</formula>
    </cfRule>
  </conditionalFormatting>
  <conditionalFormatting sqref="O135">
    <cfRule type="expression" dxfId="2618" priority="3467">
      <formula>IF($O135="CONTINÚA",1,0)</formula>
    </cfRule>
    <cfRule type="expression" dxfId="2617" priority="3468">
      <formula>IF($O135="REQUERIMIENTO",1,0)</formula>
    </cfRule>
    <cfRule type="expression" dxfId="2616" priority="3469">
      <formula>IF($O135="PERSISTE",1,0)</formula>
    </cfRule>
    <cfRule type="expression" dxfId="2615" priority="3470">
      <formula>IF($O135="PARCIALMENTE ATENDIDA",1,0)</formula>
    </cfRule>
    <cfRule type="expression" priority="3471">
      <formula>IF($O135="ATENDIDA",1,0)</formula>
    </cfRule>
    <cfRule type="expression" dxfId="2614" priority="3472">
      <formula>IF($O135="DETECTADA",1,0)</formula>
    </cfRule>
  </conditionalFormatting>
  <conditionalFormatting sqref="R135">
    <cfRule type="containsErrors" dxfId="2613" priority="3465">
      <formula>ISERROR(R135)</formula>
    </cfRule>
    <cfRule type="notContainsErrors" dxfId="2612" priority="3466">
      <formula>NOT(ISERROR(R135))</formula>
    </cfRule>
  </conditionalFormatting>
  <conditionalFormatting sqref="A134">
    <cfRule type="cellIs" dxfId="2611" priority="3462" operator="equal">
      <formula>900000000</formula>
    </cfRule>
  </conditionalFormatting>
  <conditionalFormatting sqref="A134 G134:I134 C134:E134 K134">
    <cfRule type="containsErrors" dxfId="2610" priority="3463">
      <formula>ISERROR(A134)</formula>
    </cfRule>
    <cfRule type="notContainsErrors" dxfId="2609" priority="3464">
      <formula>NOT(ISERROR(A134))</formula>
    </cfRule>
  </conditionalFormatting>
  <conditionalFormatting sqref="O134">
    <cfRule type="expression" dxfId="2608" priority="3456">
      <formula>IF($O134="CONTINUA",1,0)</formula>
    </cfRule>
    <cfRule type="expression" dxfId="2607" priority="3457">
      <formula>IF($O134="REQUERIMIENTO",1,0)</formula>
    </cfRule>
    <cfRule type="expression" dxfId="2606" priority="3458">
      <formula>IF($O134="PERSISTE",1,0)</formula>
    </cfRule>
    <cfRule type="expression" dxfId="2605" priority="3459">
      <formula>IF($O134="PARCIALMENTE ATENDIDA",1,0)</formula>
    </cfRule>
    <cfRule type="expression" priority="3460">
      <formula>IF($O134="ATENDIDA",1,0)</formula>
    </cfRule>
    <cfRule type="expression" dxfId="2604" priority="3461">
      <formula>IF($O134="DETECTADA",1,0)</formula>
    </cfRule>
  </conditionalFormatting>
  <conditionalFormatting sqref="O134">
    <cfRule type="expression" dxfId="2603" priority="3450">
      <formula>IF($O134="CONTINÚA",1,0)</formula>
    </cfRule>
    <cfRule type="expression" dxfId="2602" priority="3451">
      <formula>IF($O134="REQUERIMIENTO",1,0)</formula>
    </cfRule>
    <cfRule type="expression" dxfId="2601" priority="3452">
      <formula>IF($O134="PERSISTE",1,0)</formula>
    </cfRule>
    <cfRule type="expression" dxfId="2600" priority="3453">
      <formula>IF($O134="PARCIALMENTE ATENDIDA",1,0)</formula>
    </cfRule>
    <cfRule type="expression" priority="3454">
      <formula>IF($O134="ATENDIDA",1,0)</formula>
    </cfRule>
    <cfRule type="expression" dxfId="2599" priority="3455">
      <formula>IF($O134="DETECTADA",1,0)</formula>
    </cfRule>
  </conditionalFormatting>
  <conditionalFormatting sqref="O134">
    <cfRule type="expression" dxfId="2598" priority="3444">
      <formula>IF($O134="CONTINUA",1,0)</formula>
    </cfRule>
    <cfRule type="expression" dxfId="2597" priority="3445">
      <formula>IF($O134="REQUERIMIENTO",1,0)</formula>
    </cfRule>
    <cfRule type="expression" dxfId="2596" priority="3446">
      <formula>IF($O134="PERSISTE",1,0)</formula>
    </cfRule>
    <cfRule type="expression" dxfId="2595" priority="3447">
      <formula>IF($O134="PARCIALMENTE ATENDIDA",1,0)</formula>
    </cfRule>
    <cfRule type="expression" priority="3448">
      <formula>IF($O134="ATENDIDA",1,0)</formula>
    </cfRule>
    <cfRule type="expression" dxfId="2594" priority="3449">
      <formula>IF($O134="DETECTADA",1,0)</formula>
    </cfRule>
  </conditionalFormatting>
  <conditionalFormatting sqref="O134">
    <cfRule type="expression" dxfId="2593" priority="3438">
      <formula>IF($O134="CONTINÚA",1,0)</formula>
    </cfRule>
    <cfRule type="expression" dxfId="2592" priority="3439">
      <formula>IF($O134="REQUERIMIENTO",1,0)</formula>
    </cfRule>
    <cfRule type="expression" dxfId="2591" priority="3440">
      <formula>IF($O134="PERSISTE",1,0)</formula>
    </cfRule>
    <cfRule type="expression" dxfId="2590" priority="3441">
      <formula>IF($O134="PARCIALMENTE ATENDIDA",1,0)</formula>
    </cfRule>
    <cfRule type="expression" priority="3442">
      <formula>IF($O134="ATENDIDA",1,0)</formula>
    </cfRule>
    <cfRule type="expression" dxfId="2589" priority="3443">
      <formula>IF($O134="DETECTADA",1,0)</formula>
    </cfRule>
  </conditionalFormatting>
  <conditionalFormatting sqref="R134">
    <cfRule type="containsErrors" dxfId="2588" priority="3436">
      <formula>ISERROR(R134)</formula>
    </cfRule>
    <cfRule type="notContainsErrors" dxfId="2587" priority="3437">
      <formula>NOT(ISERROR(R134))</formula>
    </cfRule>
  </conditionalFormatting>
  <conditionalFormatting sqref="A132">
    <cfRule type="cellIs" dxfId="2586" priority="3433" operator="equal">
      <formula>900000000</formula>
    </cfRule>
  </conditionalFormatting>
  <conditionalFormatting sqref="A132 G132:I132 C132:E132 K132">
    <cfRule type="containsErrors" dxfId="2585" priority="3434">
      <formula>ISERROR(A132)</formula>
    </cfRule>
    <cfRule type="notContainsErrors" dxfId="2584" priority="3435">
      <formula>NOT(ISERROR(A132))</formula>
    </cfRule>
  </conditionalFormatting>
  <conditionalFormatting sqref="O132">
    <cfRule type="expression" dxfId="2583" priority="3427">
      <formula>IF($O132="CONTINUA",1,0)</formula>
    </cfRule>
    <cfRule type="expression" dxfId="2582" priority="3428">
      <formula>IF($O132="REQUERIMIENTO",1,0)</formula>
    </cfRule>
    <cfRule type="expression" dxfId="2581" priority="3429">
      <formula>IF($O132="PERSISTE",1,0)</formula>
    </cfRule>
    <cfRule type="expression" dxfId="2580" priority="3430">
      <formula>IF($O132="PARCIALMENTE ATENDIDA",1,0)</formula>
    </cfRule>
    <cfRule type="expression" priority="3431">
      <formula>IF($O132="ATENDIDA",1,0)</formula>
    </cfRule>
    <cfRule type="expression" dxfId="2579" priority="3432">
      <formula>IF($O132="DETECTADA",1,0)</formula>
    </cfRule>
  </conditionalFormatting>
  <conditionalFormatting sqref="O132">
    <cfRule type="expression" dxfId="2578" priority="3421">
      <formula>IF($O132="CONTINÚA",1,0)</formula>
    </cfRule>
    <cfRule type="expression" dxfId="2577" priority="3422">
      <formula>IF($O132="REQUERIMIENTO",1,0)</formula>
    </cfRule>
    <cfRule type="expression" dxfId="2576" priority="3423">
      <formula>IF($O132="PERSISTE",1,0)</formula>
    </cfRule>
    <cfRule type="expression" dxfId="2575" priority="3424">
      <formula>IF($O132="PARCIALMENTE ATENDIDA",1,0)</formula>
    </cfRule>
    <cfRule type="expression" priority="3425">
      <formula>IF($O132="ATENDIDA",1,0)</formula>
    </cfRule>
    <cfRule type="expression" dxfId="2574" priority="3426">
      <formula>IF($O132="DETECTADA",1,0)</formula>
    </cfRule>
  </conditionalFormatting>
  <conditionalFormatting sqref="O132">
    <cfRule type="expression" dxfId="2573" priority="3415">
      <formula>IF($O132="CONTINUA",1,0)</formula>
    </cfRule>
    <cfRule type="expression" dxfId="2572" priority="3416">
      <formula>IF($O132="REQUERIMIENTO",1,0)</formula>
    </cfRule>
    <cfRule type="expression" dxfId="2571" priority="3417">
      <formula>IF($O132="PERSISTE",1,0)</formula>
    </cfRule>
    <cfRule type="expression" dxfId="2570" priority="3418">
      <formula>IF($O132="PARCIALMENTE ATENDIDA",1,0)</formula>
    </cfRule>
    <cfRule type="expression" priority="3419">
      <formula>IF($O132="ATENDIDA",1,0)</formula>
    </cfRule>
    <cfRule type="expression" dxfId="2569" priority="3420">
      <formula>IF($O132="DETECTADA",1,0)</formula>
    </cfRule>
  </conditionalFormatting>
  <conditionalFormatting sqref="O132">
    <cfRule type="expression" dxfId="2568" priority="3409">
      <formula>IF($O132="CONTINÚA",1,0)</formula>
    </cfRule>
    <cfRule type="expression" dxfId="2567" priority="3410">
      <formula>IF($O132="REQUERIMIENTO",1,0)</formula>
    </cfRule>
    <cfRule type="expression" dxfId="2566" priority="3411">
      <formula>IF($O132="PERSISTE",1,0)</formula>
    </cfRule>
    <cfRule type="expression" dxfId="2565" priority="3412">
      <formula>IF($O132="PARCIALMENTE ATENDIDA",1,0)</formula>
    </cfRule>
    <cfRule type="expression" priority="3413">
      <formula>IF($O132="ATENDIDA",1,0)</formula>
    </cfRule>
    <cfRule type="expression" dxfId="2564" priority="3414">
      <formula>IF($O132="DETECTADA",1,0)</formula>
    </cfRule>
  </conditionalFormatting>
  <conditionalFormatting sqref="R132">
    <cfRule type="containsErrors" dxfId="2563" priority="3407">
      <formula>ISERROR(R132)</formula>
    </cfRule>
    <cfRule type="notContainsErrors" dxfId="2562" priority="3408">
      <formula>NOT(ISERROR(R132))</formula>
    </cfRule>
  </conditionalFormatting>
  <conditionalFormatting sqref="A130">
    <cfRule type="cellIs" dxfId="2561" priority="3404" operator="equal">
      <formula>900000000</formula>
    </cfRule>
  </conditionalFormatting>
  <conditionalFormatting sqref="A130 G130:I130 C130:E130 K130">
    <cfRule type="containsErrors" dxfId="2560" priority="3405">
      <formula>ISERROR(A130)</formula>
    </cfRule>
    <cfRule type="notContainsErrors" dxfId="2559" priority="3406">
      <formula>NOT(ISERROR(A130))</formula>
    </cfRule>
  </conditionalFormatting>
  <conditionalFormatting sqref="O130">
    <cfRule type="expression" dxfId="2558" priority="3398">
      <formula>IF($O130="CONTINUA",1,0)</formula>
    </cfRule>
    <cfRule type="expression" dxfId="2557" priority="3399">
      <formula>IF($O130="REQUERIMIENTO",1,0)</formula>
    </cfRule>
    <cfRule type="expression" dxfId="2556" priority="3400">
      <formula>IF($O130="PERSISTE",1,0)</formula>
    </cfRule>
    <cfRule type="expression" dxfId="2555" priority="3401">
      <formula>IF($O130="PARCIALMENTE ATENDIDA",1,0)</formula>
    </cfRule>
    <cfRule type="expression" priority="3402">
      <formula>IF($O130="ATENDIDA",1,0)</formula>
    </cfRule>
    <cfRule type="expression" dxfId="2554" priority="3403">
      <formula>IF($O130="DETECTADA",1,0)</formula>
    </cfRule>
  </conditionalFormatting>
  <conditionalFormatting sqref="O130">
    <cfRule type="expression" dxfId="2553" priority="3392">
      <formula>IF($O130="CONTINÚA",1,0)</formula>
    </cfRule>
    <cfRule type="expression" dxfId="2552" priority="3393">
      <formula>IF($O130="REQUERIMIENTO",1,0)</formula>
    </cfRule>
    <cfRule type="expression" dxfId="2551" priority="3394">
      <formula>IF($O130="PERSISTE",1,0)</formula>
    </cfRule>
    <cfRule type="expression" dxfId="2550" priority="3395">
      <formula>IF($O130="PARCIALMENTE ATENDIDA",1,0)</formula>
    </cfRule>
    <cfRule type="expression" priority="3396">
      <formula>IF($O130="ATENDIDA",1,0)</formula>
    </cfRule>
    <cfRule type="expression" dxfId="2549" priority="3397">
      <formula>IF($O130="DETECTADA",1,0)</formula>
    </cfRule>
  </conditionalFormatting>
  <conditionalFormatting sqref="O130">
    <cfRule type="expression" dxfId="2548" priority="3386">
      <formula>IF($O130="CONTINUA",1,0)</formula>
    </cfRule>
    <cfRule type="expression" dxfId="2547" priority="3387">
      <formula>IF($O130="REQUERIMIENTO",1,0)</formula>
    </cfRule>
    <cfRule type="expression" dxfId="2546" priority="3388">
      <formula>IF($O130="PERSISTE",1,0)</formula>
    </cfRule>
    <cfRule type="expression" dxfId="2545" priority="3389">
      <formula>IF($O130="PARCIALMENTE ATENDIDA",1,0)</formula>
    </cfRule>
    <cfRule type="expression" priority="3390">
      <formula>IF($O130="ATENDIDA",1,0)</formula>
    </cfRule>
    <cfRule type="expression" dxfId="2544" priority="3391">
      <formula>IF($O130="DETECTADA",1,0)</formula>
    </cfRule>
  </conditionalFormatting>
  <conditionalFormatting sqref="O130">
    <cfRule type="expression" dxfId="2543" priority="3380">
      <formula>IF($O130="CONTINÚA",1,0)</formula>
    </cfRule>
    <cfRule type="expression" dxfId="2542" priority="3381">
      <formula>IF($O130="REQUERIMIENTO",1,0)</formula>
    </cfRule>
    <cfRule type="expression" dxfId="2541" priority="3382">
      <formula>IF($O130="PERSISTE",1,0)</formula>
    </cfRule>
    <cfRule type="expression" dxfId="2540" priority="3383">
      <formula>IF($O130="PARCIALMENTE ATENDIDA",1,0)</formula>
    </cfRule>
    <cfRule type="expression" priority="3384">
      <formula>IF($O130="ATENDIDA",1,0)</formula>
    </cfRule>
    <cfRule type="expression" dxfId="2539" priority="3385">
      <formula>IF($O130="DETECTADA",1,0)</formula>
    </cfRule>
  </conditionalFormatting>
  <conditionalFormatting sqref="R130">
    <cfRule type="containsErrors" dxfId="2538" priority="3378">
      <formula>ISERROR(R130)</formula>
    </cfRule>
    <cfRule type="notContainsErrors" dxfId="2537" priority="3379">
      <formula>NOT(ISERROR(R130))</formula>
    </cfRule>
  </conditionalFormatting>
  <conditionalFormatting sqref="A128">
    <cfRule type="cellIs" dxfId="2536" priority="3346" operator="equal">
      <formula>900000000</formula>
    </cfRule>
  </conditionalFormatting>
  <conditionalFormatting sqref="A128 G128:I128 C128:E128 K128">
    <cfRule type="containsErrors" dxfId="2535" priority="3347">
      <formula>ISERROR(A128)</formula>
    </cfRule>
    <cfRule type="notContainsErrors" dxfId="2534" priority="3348">
      <formula>NOT(ISERROR(A128))</formula>
    </cfRule>
  </conditionalFormatting>
  <conditionalFormatting sqref="O128">
    <cfRule type="expression" dxfId="2533" priority="3340">
      <formula>IF($O128="CONTINUA",1,0)</formula>
    </cfRule>
    <cfRule type="expression" dxfId="2532" priority="3341">
      <formula>IF($O128="REQUERIMIENTO",1,0)</formula>
    </cfRule>
    <cfRule type="expression" dxfId="2531" priority="3342">
      <formula>IF($O128="PERSISTE",1,0)</formula>
    </cfRule>
    <cfRule type="expression" dxfId="2530" priority="3343">
      <formula>IF($O128="PARCIALMENTE ATENDIDA",1,0)</formula>
    </cfRule>
    <cfRule type="expression" priority="3344">
      <formula>IF($O128="ATENDIDA",1,0)</formula>
    </cfRule>
    <cfRule type="expression" dxfId="2529" priority="3345">
      <formula>IF($O128="DETECTADA",1,0)</formula>
    </cfRule>
  </conditionalFormatting>
  <conditionalFormatting sqref="O128">
    <cfRule type="expression" dxfId="2528" priority="3334">
      <formula>IF($O128="CONTINÚA",1,0)</formula>
    </cfRule>
    <cfRule type="expression" dxfId="2527" priority="3335">
      <formula>IF($O128="REQUERIMIENTO",1,0)</formula>
    </cfRule>
    <cfRule type="expression" dxfId="2526" priority="3336">
      <formula>IF($O128="PERSISTE",1,0)</formula>
    </cfRule>
    <cfRule type="expression" dxfId="2525" priority="3337">
      <formula>IF($O128="PARCIALMENTE ATENDIDA",1,0)</formula>
    </cfRule>
    <cfRule type="expression" priority="3338">
      <formula>IF($O128="ATENDIDA",1,0)</formula>
    </cfRule>
    <cfRule type="expression" dxfId="2524" priority="3339">
      <formula>IF($O128="DETECTADA",1,0)</formula>
    </cfRule>
  </conditionalFormatting>
  <conditionalFormatting sqref="O128">
    <cfRule type="expression" dxfId="2523" priority="3328">
      <formula>IF($O128="CONTINUA",1,0)</formula>
    </cfRule>
    <cfRule type="expression" dxfId="2522" priority="3329">
      <formula>IF($O128="REQUERIMIENTO",1,0)</formula>
    </cfRule>
    <cfRule type="expression" dxfId="2521" priority="3330">
      <formula>IF($O128="PERSISTE",1,0)</formula>
    </cfRule>
    <cfRule type="expression" dxfId="2520" priority="3331">
      <formula>IF($O128="PARCIALMENTE ATENDIDA",1,0)</formula>
    </cfRule>
    <cfRule type="expression" priority="3332">
      <formula>IF($O128="ATENDIDA",1,0)</formula>
    </cfRule>
    <cfRule type="expression" dxfId="2519" priority="3333">
      <formula>IF($O128="DETECTADA",1,0)</formula>
    </cfRule>
  </conditionalFormatting>
  <conditionalFormatting sqref="O128">
    <cfRule type="expression" dxfId="2518" priority="3322">
      <formula>IF($O128="CONTINÚA",1,0)</formula>
    </cfRule>
    <cfRule type="expression" dxfId="2517" priority="3323">
      <formula>IF($O128="REQUERIMIENTO",1,0)</formula>
    </cfRule>
    <cfRule type="expression" dxfId="2516" priority="3324">
      <formula>IF($O128="PERSISTE",1,0)</formula>
    </cfRule>
    <cfRule type="expression" dxfId="2515" priority="3325">
      <formula>IF($O128="PARCIALMENTE ATENDIDA",1,0)</formula>
    </cfRule>
    <cfRule type="expression" priority="3326">
      <formula>IF($O128="ATENDIDA",1,0)</formula>
    </cfRule>
    <cfRule type="expression" dxfId="2514" priority="3327">
      <formula>IF($O128="DETECTADA",1,0)</formula>
    </cfRule>
  </conditionalFormatting>
  <conditionalFormatting sqref="R128">
    <cfRule type="containsErrors" dxfId="2513" priority="3320">
      <formula>ISERROR(R128)</formula>
    </cfRule>
    <cfRule type="notContainsErrors" dxfId="2512" priority="3321">
      <formula>NOT(ISERROR(R128))</formula>
    </cfRule>
  </conditionalFormatting>
  <conditionalFormatting sqref="A127">
    <cfRule type="cellIs" dxfId="2511" priority="3317" operator="equal">
      <formula>900000000</formula>
    </cfRule>
  </conditionalFormatting>
  <conditionalFormatting sqref="A127 G127:I127 C127:E127 K127">
    <cfRule type="containsErrors" dxfId="2510" priority="3318">
      <formula>ISERROR(A127)</formula>
    </cfRule>
    <cfRule type="notContainsErrors" dxfId="2509" priority="3319">
      <formula>NOT(ISERROR(A127))</formula>
    </cfRule>
  </conditionalFormatting>
  <conditionalFormatting sqref="O127">
    <cfRule type="expression" dxfId="2508" priority="3311">
      <formula>IF($O127="CONTINUA",1,0)</formula>
    </cfRule>
    <cfRule type="expression" dxfId="2507" priority="3312">
      <formula>IF($O127="REQUERIMIENTO",1,0)</formula>
    </cfRule>
    <cfRule type="expression" dxfId="2506" priority="3313">
      <formula>IF($O127="PERSISTE",1,0)</formula>
    </cfRule>
    <cfRule type="expression" dxfId="2505" priority="3314">
      <formula>IF($O127="PARCIALMENTE ATENDIDA",1,0)</formula>
    </cfRule>
    <cfRule type="expression" priority="3315">
      <formula>IF($O127="ATENDIDA",1,0)</formula>
    </cfRule>
    <cfRule type="expression" dxfId="2504" priority="3316">
      <formula>IF($O127="DETECTADA",1,0)</formula>
    </cfRule>
  </conditionalFormatting>
  <conditionalFormatting sqref="O127">
    <cfRule type="expression" dxfId="2503" priority="3305">
      <formula>IF($O127="CONTINÚA",1,0)</formula>
    </cfRule>
    <cfRule type="expression" dxfId="2502" priority="3306">
      <formula>IF($O127="REQUERIMIENTO",1,0)</formula>
    </cfRule>
    <cfRule type="expression" dxfId="2501" priority="3307">
      <formula>IF($O127="PERSISTE",1,0)</formula>
    </cfRule>
    <cfRule type="expression" dxfId="2500" priority="3308">
      <formula>IF($O127="PARCIALMENTE ATENDIDA",1,0)</formula>
    </cfRule>
    <cfRule type="expression" priority="3309">
      <formula>IF($O127="ATENDIDA",1,0)</formula>
    </cfRule>
    <cfRule type="expression" dxfId="2499" priority="3310">
      <formula>IF($O127="DETECTADA",1,0)</formula>
    </cfRule>
  </conditionalFormatting>
  <conditionalFormatting sqref="O127">
    <cfRule type="expression" dxfId="2498" priority="3299">
      <formula>IF($O127="CONTINUA",1,0)</formula>
    </cfRule>
    <cfRule type="expression" dxfId="2497" priority="3300">
      <formula>IF($O127="REQUERIMIENTO",1,0)</formula>
    </cfRule>
    <cfRule type="expression" dxfId="2496" priority="3301">
      <formula>IF($O127="PERSISTE",1,0)</formula>
    </cfRule>
    <cfRule type="expression" dxfId="2495" priority="3302">
      <formula>IF($O127="PARCIALMENTE ATENDIDA",1,0)</formula>
    </cfRule>
    <cfRule type="expression" priority="3303">
      <formula>IF($O127="ATENDIDA",1,0)</formula>
    </cfRule>
    <cfRule type="expression" dxfId="2494" priority="3304">
      <formula>IF($O127="DETECTADA",1,0)</formula>
    </cfRule>
  </conditionalFormatting>
  <conditionalFormatting sqref="O127">
    <cfRule type="expression" dxfId="2493" priority="3293">
      <formula>IF($O127="CONTINÚA",1,0)</formula>
    </cfRule>
    <cfRule type="expression" dxfId="2492" priority="3294">
      <formula>IF($O127="REQUERIMIENTO",1,0)</formula>
    </cfRule>
    <cfRule type="expression" dxfId="2491" priority="3295">
      <formula>IF($O127="PERSISTE",1,0)</formula>
    </cfRule>
    <cfRule type="expression" dxfId="2490" priority="3296">
      <formula>IF($O127="PARCIALMENTE ATENDIDA",1,0)</formula>
    </cfRule>
    <cfRule type="expression" priority="3297">
      <formula>IF($O127="ATENDIDA",1,0)</formula>
    </cfRule>
    <cfRule type="expression" dxfId="2489" priority="3298">
      <formula>IF($O127="DETECTADA",1,0)</formula>
    </cfRule>
  </conditionalFormatting>
  <conditionalFormatting sqref="R127">
    <cfRule type="containsErrors" dxfId="2488" priority="3291">
      <formula>ISERROR(R127)</formula>
    </cfRule>
    <cfRule type="notContainsErrors" dxfId="2487" priority="3292">
      <formula>NOT(ISERROR(R127))</formula>
    </cfRule>
  </conditionalFormatting>
  <conditionalFormatting sqref="A126">
    <cfRule type="cellIs" dxfId="2486" priority="3259" operator="equal">
      <formula>900000000</formula>
    </cfRule>
  </conditionalFormatting>
  <conditionalFormatting sqref="A126 G126:I126 C126:E126 K126">
    <cfRule type="containsErrors" dxfId="2485" priority="3260">
      <formula>ISERROR(A126)</formula>
    </cfRule>
    <cfRule type="notContainsErrors" dxfId="2484" priority="3261">
      <formula>NOT(ISERROR(A126))</formula>
    </cfRule>
  </conditionalFormatting>
  <conditionalFormatting sqref="O126">
    <cfRule type="expression" dxfId="2483" priority="3253">
      <formula>IF($O126="CONTINUA",1,0)</formula>
    </cfRule>
    <cfRule type="expression" dxfId="2482" priority="3254">
      <formula>IF($O126="REQUERIMIENTO",1,0)</formula>
    </cfRule>
    <cfRule type="expression" dxfId="2481" priority="3255">
      <formula>IF($O126="PERSISTE",1,0)</formula>
    </cfRule>
    <cfRule type="expression" dxfId="2480" priority="3256">
      <formula>IF($O126="PARCIALMENTE ATENDIDA",1,0)</formula>
    </cfRule>
    <cfRule type="expression" priority="3257">
      <formula>IF($O126="ATENDIDA",1,0)</formula>
    </cfRule>
    <cfRule type="expression" dxfId="2479" priority="3258">
      <formula>IF($O126="DETECTADA",1,0)</formula>
    </cfRule>
  </conditionalFormatting>
  <conditionalFormatting sqref="O126">
    <cfRule type="expression" dxfId="2478" priority="3247">
      <formula>IF($O126="CONTINÚA",1,0)</formula>
    </cfRule>
    <cfRule type="expression" dxfId="2477" priority="3248">
      <formula>IF($O126="REQUERIMIENTO",1,0)</formula>
    </cfRule>
    <cfRule type="expression" dxfId="2476" priority="3249">
      <formula>IF($O126="PERSISTE",1,0)</formula>
    </cfRule>
    <cfRule type="expression" dxfId="2475" priority="3250">
      <formula>IF($O126="PARCIALMENTE ATENDIDA",1,0)</formula>
    </cfRule>
    <cfRule type="expression" priority="3251">
      <formula>IF($O126="ATENDIDA",1,0)</formula>
    </cfRule>
    <cfRule type="expression" dxfId="2474" priority="3252">
      <formula>IF($O126="DETECTADA",1,0)</formula>
    </cfRule>
  </conditionalFormatting>
  <conditionalFormatting sqref="O126">
    <cfRule type="expression" dxfId="2473" priority="3241">
      <formula>IF($O126="CONTINUA",1,0)</formula>
    </cfRule>
    <cfRule type="expression" dxfId="2472" priority="3242">
      <formula>IF($O126="REQUERIMIENTO",1,0)</formula>
    </cfRule>
    <cfRule type="expression" dxfId="2471" priority="3243">
      <formula>IF($O126="PERSISTE",1,0)</formula>
    </cfRule>
    <cfRule type="expression" dxfId="2470" priority="3244">
      <formula>IF($O126="PARCIALMENTE ATENDIDA",1,0)</formula>
    </cfRule>
    <cfRule type="expression" priority="3245">
      <formula>IF($O126="ATENDIDA",1,0)</formula>
    </cfRule>
    <cfRule type="expression" dxfId="2469" priority="3246">
      <formula>IF($O126="DETECTADA",1,0)</formula>
    </cfRule>
  </conditionalFormatting>
  <conditionalFormatting sqref="O126">
    <cfRule type="expression" dxfId="2468" priority="3235">
      <formula>IF($O126="CONTINÚA",1,0)</formula>
    </cfRule>
    <cfRule type="expression" dxfId="2467" priority="3236">
      <formula>IF($O126="REQUERIMIENTO",1,0)</formula>
    </cfRule>
    <cfRule type="expression" dxfId="2466" priority="3237">
      <formula>IF($O126="PERSISTE",1,0)</formula>
    </cfRule>
    <cfRule type="expression" dxfId="2465" priority="3238">
      <formula>IF($O126="PARCIALMENTE ATENDIDA",1,0)</formula>
    </cfRule>
    <cfRule type="expression" priority="3239">
      <formula>IF($O126="ATENDIDA",1,0)</formula>
    </cfRule>
    <cfRule type="expression" dxfId="2464" priority="3240">
      <formula>IF($O126="DETECTADA",1,0)</formula>
    </cfRule>
  </conditionalFormatting>
  <conditionalFormatting sqref="R126">
    <cfRule type="containsErrors" dxfId="2463" priority="3233">
      <formula>ISERROR(R126)</formula>
    </cfRule>
    <cfRule type="notContainsErrors" dxfId="2462" priority="3234">
      <formula>NOT(ISERROR(R126))</formula>
    </cfRule>
  </conditionalFormatting>
  <conditionalFormatting sqref="A125">
    <cfRule type="cellIs" dxfId="2461" priority="3230" operator="equal">
      <formula>900000000</formula>
    </cfRule>
  </conditionalFormatting>
  <conditionalFormatting sqref="A125 G125:I125 C125:E125 K125">
    <cfRule type="containsErrors" dxfId="2460" priority="3231">
      <formula>ISERROR(A125)</formula>
    </cfRule>
    <cfRule type="notContainsErrors" dxfId="2459" priority="3232">
      <formula>NOT(ISERROR(A125))</formula>
    </cfRule>
  </conditionalFormatting>
  <conditionalFormatting sqref="O125">
    <cfRule type="expression" dxfId="2458" priority="3224">
      <formula>IF($O125="CONTINUA",1,0)</formula>
    </cfRule>
    <cfRule type="expression" dxfId="2457" priority="3225">
      <formula>IF($O125="REQUERIMIENTO",1,0)</formula>
    </cfRule>
    <cfRule type="expression" dxfId="2456" priority="3226">
      <formula>IF($O125="PERSISTE",1,0)</formula>
    </cfRule>
    <cfRule type="expression" dxfId="2455" priority="3227">
      <formula>IF($O125="PARCIALMENTE ATENDIDA",1,0)</formula>
    </cfRule>
    <cfRule type="expression" priority="3228">
      <formula>IF($O125="ATENDIDA",1,0)</formula>
    </cfRule>
    <cfRule type="expression" dxfId="2454" priority="3229">
      <formula>IF($O125="DETECTADA",1,0)</formula>
    </cfRule>
  </conditionalFormatting>
  <conditionalFormatting sqref="O125">
    <cfRule type="expression" dxfId="2453" priority="3218">
      <formula>IF($O125="CONTINÚA",1,0)</formula>
    </cfRule>
    <cfRule type="expression" dxfId="2452" priority="3219">
      <formula>IF($O125="REQUERIMIENTO",1,0)</formula>
    </cfRule>
    <cfRule type="expression" dxfId="2451" priority="3220">
      <formula>IF($O125="PERSISTE",1,0)</formula>
    </cfRule>
    <cfRule type="expression" dxfId="2450" priority="3221">
      <formula>IF($O125="PARCIALMENTE ATENDIDA",1,0)</formula>
    </cfRule>
    <cfRule type="expression" priority="3222">
      <formula>IF($O125="ATENDIDA",1,0)</formula>
    </cfRule>
    <cfRule type="expression" dxfId="2449" priority="3223">
      <formula>IF($O125="DETECTADA",1,0)</formula>
    </cfRule>
  </conditionalFormatting>
  <conditionalFormatting sqref="O125">
    <cfRule type="expression" dxfId="2448" priority="3212">
      <formula>IF($O125="CONTINUA",1,0)</formula>
    </cfRule>
    <cfRule type="expression" dxfId="2447" priority="3213">
      <formula>IF($O125="REQUERIMIENTO",1,0)</formula>
    </cfRule>
    <cfRule type="expression" dxfId="2446" priority="3214">
      <formula>IF($O125="PERSISTE",1,0)</formula>
    </cfRule>
    <cfRule type="expression" dxfId="2445" priority="3215">
      <formula>IF($O125="PARCIALMENTE ATENDIDA",1,0)</formula>
    </cfRule>
    <cfRule type="expression" priority="3216">
      <formula>IF($O125="ATENDIDA",1,0)</formula>
    </cfRule>
    <cfRule type="expression" dxfId="2444" priority="3217">
      <formula>IF($O125="DETECTADA",1,0)</formula>
    </cfRule>
  </conditionalFormatting>
  <conditionalFormatting sqref="O125">
    <cfRule type="expression" dxfId="2443" priority="3206">
      <formula>IF($O125="CONTINÚA",1,0)</formula>
    </cfRule>
    <cfRule type="expression" dxfId="2442" priority="3207">
      <formula>IF($O125="REQUERIMIENTO",1,0)</formula>
    </cfRule>
    <cfRule type="expression" dxfId="2441" priority="3208">
      <formula>IF($O125="PERSISTE",1,0)</formula>
    </cfRule>
    <cfRule type="expression" dxfId="2440" priority="3209">
      <formula>IF($O125="PARCIALMENTE ATENDIDA",1,0)</formula>
    </cfRule>
    <cfRule type="expression" priority="3210">
      <formula>IF($O125="ATENDIDA",1,0)</formula>
    </cfRule>
    <cfRule type="expression" dxfId="2439" priority="3211">
      <formula>IF($O125="DETECTADA",1,0)</formula>
    </cfRule>
  </conditionalFormatting>
  <conditionalFormatting sqref="R125">
    <cfRule type="containsErrors" dxfId="2438" priority="3204">
      <formula>ISERROR(R125)</formula>
    </cfRule>
    <cfRule type="notContainsErrors" dxfId="2437" priority="3205">
      <formula>NOT(ISERROR(R125))</formula>
    </cfRule>
  </conditionalFormatting>
  <conditionalFormatting sqref="A124">
    <cfRule type="cellIs" dxfId="2436" priority="3201" operator="equal">
      <formula>900000000</formula>
    </cfRule>
  </conditionalFormatting>
  <conditionalFormatting sqref="A124 G124:I124 C124:E124 K124">
    <cfRule type="containsErrors" dxfId="2435" priority="3202">
      <formula>ISERROR(A124)</formula>
    </cfRule>
    <cfRule type="notContainsErrors" dxfId="2434" priority="3203">
      <formula>NOT(ISERROR(A124))</formula>
    </cfRule>
  </conditionalFormatting>
  <conditionalFormatting sqref="O124">
    <cfRule type="expression" dxfId="2433" priority="3195">
      <formula>IF($O124="CONTINUA",1,0)</formula>
    </cfRule>
    <cfRule type="expression" dxfId="2432" priority="3196">
      <formula>IF($O124="REQUERIMIENTO",1,0)</formula>
    </cfRule>
    <cfRule type="expression" dxfId="2431" priority="3197">
      <formula>IF($O124="PERSISTE",1,0)</formula>
    </cfRule>
    <cfRule type="expression" dxfId="2430" priority="3198">
      <formula>IF($O124="PARCIALMENTE ATENDIDA",1,0)</formula>
    </cfRule>
    <cfRule type="expression" priority="3199">
      <formula>IF($O124="ATENDIDA",1,0)</formula>
    </cfRule>
    <cfRule type="expression" dxfId="2429" priority="3200">
      <formula>IF($O124="DETECTADA",1,0)</formula>
    </cfRule>
  </conditionalFormatting>
  <conditionalFormatting sqref="O124">
    <cfRule type="expression" dxfId="2428" priority="3189">
      <formula>IF($O124="CONTINÚA",1,0)</formula>
    </cfRule>
    <cfRule type="expression" dxfId="2427" priority="3190">
      <formula>IF($O124="REQUERIMIENTO",1,0)</formula>
    </cfRule>
    <cfRule type="expression" dxfId="2426" priority="3191">
      <formula>IF($O124="PERSISTE",1,0)</formula>
    </cfRule>
    <cfRule type="expression" dxfId="2425" priority="3192">
      <formula>IF($O124="PARCIALMENTE ATENDIDA",1,0)</formula>
    </cfRule>
    <cfRule type="expression" priority="3193">
      <formula>IF($O124="ATENDIDA",1,0)</formula>
    </cfRule>
    <cfRule type="expression" dxfId="2424" priority="3194">
      <formula>IF($O124="DETECTADA",1,0)</formula>
    </cfRule>
  </conditionalFormatting>
  <conditionalFormatting sqref="O124">
    <cfRule type="expression" dxfId="2423" priority="3183">
      <formula>IF($O124="CONTINUA",1,0)</formula>
    </cfRule>
    <cfRule type="expression" dxfId="2422" priority="3184">
      <formula>IF($O124="REQUERIMIENTO",1,0)</formula>
    </cfRule>
    <cfRule type="expression" dxfId="2421" priority="3185">
      <formula>IF($O124="PERSISTE",1,0)</formula>
    </cfRule>
    <cfRule type="expression" dxfId="2420" priority="3186">
      <formula>IF($O124="PARCIALMENTE ATENDIDA",1,0)</formula>
    </cfRule>
    <cfRule type="expression" priority="3187">
      <formula>IF($O124="ATENDIDA",1,0)</formula>
    </cfRule>
    <cfRule type="expression" dxfId="2419" priority="3188">
      <formula>IF($O124="DETECTADA",1,0)</formula>
    </cfRule>
  </conditionalFormatting>
  <conditionalFormatting sqref="O124">
    <cfRule type="expression" dxfId="2418" priority="3177">
      <formula>IF($O124="CONTINÚA",1,0)</formula>
    </cfRule>
    <cfRule type="expression" dxfId="2417" priority="3178">
      <formula>IF($O124="REQUERIMIENTO",1,0)</formula>
    </cfRule>
    <cfRule type="expression" dxfId="2416" priority="3179">
      <formula>IF($O124="PERSISTE",1,0)</formula>
    </cfRule>
    <cfRule type="expression" dxfId="2415" priority="3180">
      <formula>IF($O124="PARCIALMENTE ATENDIDA",1,0)</formula>
    </cfRule>
    <cfRule type="expression" priority="3181">
      <formula>IF($O124="ATENDIDA",1,0)</formula>
    </cfRule>
    <cfRule type="expression" dxfId="2414" priority="3182">
      <formula>IF($O124="DETECTADA",1,0)</formula>
    </cfRule>
  </conditionalFormatting>
  <conditionalFormatting sqref="R124">
    <cfRule type="containsErrors" dxfId="2413" priority="3175">
      <formula>ISERROR(R124)</formula>
    </cfRule>
    <cfRule type="notContainsErrors" dxfId="2412" priority="3176">
      <formula>NOT(ISERROR(R124))</formula>
    </cfRule>
  </conditionalFormatting>
  <conditionalFormatting sqref="A123">
    <cfRule type="cellIs" dxfId="2411" priority="3172" operator="equal">
      <formula>900000000</formula>
    </cfRule>
  </conditionalFormatting>
  <conditionalFormatting sqref="A123 G123:I123 C123:E123 K123">
    <cfRule type="containsErrors" dxfId="2410" priority="3173">
      <formula>ISERROR(A123)</formula>
    </cfRule>
    <cfRule type="notContainsErrors" dxfId="2409" priority="3174">
      <formula>NOT(ISERROR(A123))</formula>
    </cfRule>
  </conditionalFormatting>
  <conditionalFormatting sqref="O123">
    <cfRule type="expression" dxfId="2408" priority="3166">
      <formula>IF($O123="CONTINUA",1,0)</formula>
    </cfRule>
    <cfRule type="expression" dxfId="2407" priority="3167">
      <formula>IF($O123="REQUERIMIENTO",1,0)</formula>
    </cfRule>
    <cfRule type="expression" dxfId="2406" priority="3168">
      <formula>IF($O123="PERSISTE",1,0)</formula>
    </cfRule>
    <cfRule type="expression" dxfId="2405" priority="3169">
      <formula>IF($O123="PARCIALMENTE ATENDIDA",1,0)</formula>
    </cfRule>
    <cfRule type="expression" priority="3170">
      <formula>IF($O123="ATENDIDA",1,0)</formula>
    </cfRule>
    <cfRule type="expression" dxfId="2404" priority="3171">
      <formula>IF($O123="DETECTADA",1,0)</formula>
    </cfRule>
  </conditionalFormatting>
  <conditionalFormatting sqref="O123">
    <cfRule type="expression" dxfId="2403" priority="3160">
      <formula>IF($O123="CONTINÚA",1,0)</formula>
    </cfRule>
    <cfRule type="expression" dxfId="2402" priority="3161">
      <formula>IF($O123="REQUERIMIENTO",1,0)</formula>
    </cfRule>
    <cfRule type="expression" dxfId="2401" priority="3162">
      <formula>IF($O123="PERSISTE",1,0)</formula>
    </cfRule>
    <cfRule type="expression" dxfId="2400" priority="3163">
      <formula>IF($O123="PARCIALMENTE ATENDIDA",1,0)</formula>
    </cfRule>
    <cfRule type="expression" priority="3164">
      <formula>IF($O123="ATENDIDA",1,0)</formula>
    </cfRule>
    <cfRule type="expression" dxfId="2399" priority="3165">
      <formula>IF($O123="DETECTADA",1,0)</formula>
    </cfRule>
  </conditionalFormatting>
  <conditionalFormatting sqref="O123">
    <cfRule type="expression" dxfId="2398" priority="3154">
      <formula>IF($O123="CONTINUA",1,0)</formula>
    </cfRule>
    <cfRule type="expression" dxfId="2397" priority="3155">
      <formula>IF($O123="REQUERIMIENTO",1,0)</formula>
    </cfRule>
    <cfRule type="expression" dxfId="2396" priority="3156">
      <formula>IF($O123="PERSISTE",1,0)</formula>
    </cfRule>
    <cfRule type="expression" dxfId="2395" priority="3157">
      <formula>IF($O123="PARCIALMENTE ATENDIDA",1,0)</formula>
    </cfRule>
    <cfRule type="expression" priority="3158">
      <formula>IF($O123="ATENDIDA",1,0)</formula>
    </cfRule>
    <cfRule type="expression" dxfId="2394" priority="3159">
      <formula>IF($O123="DETECTADA",1,0)</formula>
    </cfRule>
  </conditionalFormatting>
  <conditionalFormatting sqref="O123">
    <cfRule type="expression" dxfId="2393" priority="3148">
      <formula>IF($O123="CONTINÚA",1,0)</formula>
    </cfRule>
    <cfRule type="expression" dxfId="2392" priority="3149">
      <formula>IF($O123="REQUERIMIENTO",1,0)</formula>
    </cfRule>
    <cfRule type="expression" dxfId="2391" priority="3150">
      <formula>IF($O123="PERSISTE",1,0)</formula>
    </cfRule>
    <cfRule type="expression" dxfId="2390" priority="3151">
      <formula>IF($O123="PARCIALMENTE ATENDIDA",1,0)</formula>
    </cfRule>
    <cfRule type="expression" priority="3152">
      <formula>IF($O123="ATENDIDA",1,0)</formula>
    </cfRule>
    <cfRule type="expression" dxfId="2389" priority="3153">
      <formula>IF($O123="DETECTADA",1,0)</formula>
    </cfRule>
  </conditionalFormatting>
  <conditionalFormatting sqref="R123">
    <cfRule type="containsErrors" dxfId="2388" priority="3146">
      <formula>ISERROR(R123)</formula>
    </cfRule>
    <cfRule type="notContainsErrors" dxfId="2387" priority="3147">
      <formula>NOT(ISERROR(R123))</formula>
    </cfRule>
  </conditionalFormatting>
  <conditionalFormatting sqref="A122">
    <cfRule type="cellIs" dxfId="2386" priority="3143" operator="equal">
      <formula>900000000</formula>
    </cfRule>
  </conditionalFormatting>
  <conditionalFormatting sqref="A122 G122:I122 C122:E122 K122">
    <cfRule type="containsErrors" dxfId="2385" priority="3144">
      <formula>ISERROR(A122)</formula>
    </cfRule>
    <cfRule type="notContainsErrors" dxfId="2384" priority="3145">
      <formula>NOT(ISERROR(A122))</formula>
    </cfRule>
  </conditionalFormatting>
  <conditionalFormatting sqref="O122">
    <cfRule type="expression" dxfId="2383" priority="3137">
      <formula>IF($O122="CONTINUA",1,0)</formula>
    </cfRule>
    <cfRule type="expression" dxfId="2382" priority="3138">
      <formula>IF($O122="REQUERIMIENTO",1,0)</formula>
    </cfRule>
    <cfRule type="expression" dxfId="2381" priority="3139">
      <formula>IF($O122="PERSISTE",1,0)</formula>
    </cfRule>
    <cfRule type="expression" dxfId="2380" priority="3140">
      <formula>IF($O122="PARCIALMENTE ATENDIDA",1,0)</formula>
    </cfRule>
    <cfRule type="expression" priority="3141">
      <formula>IF($O122="ATENDIDA",1,0)</formula>
    </cfRule>
    <cfRule type="expression" dxfId="2379" priority="3142">
      <formula>IF($O122="DETECTADA",1,0)</formula>
    </cfRule>
  </conditionalFormatting>
  <conditionalFormatting sqref="O122">
    <cfRule type="expression" dxfId="2378" priority="3131">
      <formula>IF($O122="CONTINÚA",1,0)</formula>
    </cfRule>
    <cfRule type="expression" dxfId="2377" priority="3132">
      <formula>IF($O122="REQUERIMIENTO",1,0)</formula>
    </cfRule>
    <cfRule type="expression" dxfId="2376" priority="3133">
      <formula>IF($O122="PERSISTE",1,0)</formula>
    </cfRule>
    <cfRule type="expression" dxfId="2375" priority="3134">
      <formula>IF($O122="PARCIALMENTE ATENDIDA",1,0)</formula>
    </cfRule>
    <cfRule type="expression" priority="3135">
      <formula>IF($O122="ATENDIDA",1,0)</formula>
    </cfRule>
    <cfRule type="expression" dxfId="2374" priority="3136">
      <formula>IF($O122="DETECTADA",1,0)</formula>
    </cfRule>
  </conditionalFormatting>
  <conditionalFormatting sqref="O122">
    <cfRule type="expression" dxfId="2373" priority="3125">
      <formula>IF($O122="CONTINUA",1,0)</formula>
    </cfRule>
    <cfRule type="expression" dxfId="2372" priority="3126">
      <formula>IF($O122="REQUERIMIENTO",1,0)</formula>
    </cfRule>
    <cfRule type="expression" dxfId="2371" priority="3127">
      <formula>IF($O122="PERSISTE",1,0)</formula>
    </cfRule>
    <cfRule type="expression" dxfId="2370" priority="3128">
      <formula>IF($O122="PARCIALMENTE ATENDIDA",1,0)</formula>
    </cfRule>
    <cfRule type="expression" priority="3129">
      <formula>IF($O122="ATENDIDA",1,0)</formula>
    </cfRule>
    <cfRule type="expression" dxfId="2369" priority="3130">
      <formula>IF($O122="DETECTADA",1,0)</formula>
    </cfRule>
  </conditionalFormatting>
  <conditionalFormatting sqref="O122">
    <cfRule type="expression" dxfId="2368" priority="3119">
      <formula>IF($O122="CONTINÚA",1,0)</formula>
    </cfRule>
    <cfRule type="expression" dxfId="2367" priority="3120">
      <formula>IF($O122="REQUERIMIENTO",1,0)</formula>
    </cfRule>
    <cfRule type="expression" dxfId="2366" priority="3121">
      <formula>IF($O122="PERSISTE",1,0)</formula>
    </cfRule>
    <cfRule type="expression" dxfId="2365" priority="3122">
      <formula>IF($O122="PARCIALMENTE ATENDIDA",1,0)</formula>
    </cfRule>
    <cfRule type="expression" priority="3123">
      <formula>IF($O122="ATENDIDA",1,0)</formula>
    </cfRule>
    <cfRule type="expression" dxfId="2364" priority="3124">
      <formula>IF($O122="DETECTADA",1,0)</formula>
    </cfRule>
  </conditionalFormatting>
  <conditionalFormatting sqref="R122">
    <cfRule type="containsErrors" dxfId="2363" priority="3117">
      <formula>ISERROR(R122)</formula>
    </cfRule>
    <cfRule type="notContainsErrors" dxfId="2362" priority="3118">
      <formula>NOT(ISERROR(R122))</formula>
    </cfRule>
  </conditionalFormatting>
  <conditionalFormatting sqref="A121">
    <cfRule type="cellIs" dxfId="2361" priority="3114" operator="equal">
      <formula>900000000</formula>
    </cfRule>
  </conditionalFormatting>
  <conditionalFormatting sqref="A121 G121:I121 C121:E121 K121">
    <cfRule type="containsErrors" dxfId="2360" priority="3115">
      <formula>ISERROR(A121)</formula>
    </cfRule>
    <cfRule type="notContainsErrors" dxfId="2359" priority="3116">
      <formula>NOT(ISERROR(A121))</formula>
    </cfRule>
  </conditionalFormatting>
  <conditionalFormatting sqref="O121">
    <cfRule type="expression" dxfId="2358" priority="3108">
      <formula>IF($O121="CONTINUA",1,0)</formula>
    </cfRule>
    <cfRule type="expression" dxfId="2357" priority="3109">
      <formula>IF($O121="REQUERIMIENTO",1,0)</formula>
    </cfRule>
    <cfRule type="expression" dxfId="2356" priority="3110">
      <formula>IF($O121="PERSISTE",1,0)</formula>
    </cfRule>
    <cfRule type="expression" dxfId="2355" priority="3111">
      <formula>IF($O121="PARCIALMENTE ATENDIDA",1,0)</formula>
    </cfRule>
    <cfRule type="expression" priority="3112">
      <formula>IF($O121="ATENDIDA",1,0)</formula>
    </cfRule>
    <cfRule type="expression" dxfId="2354" priority="3113">
      <formula>IF($O121="DETECTADA",1,0)</formula>
    </cfRule>
  </conditionalFormatting>
  <conditionalFormatting sqref="O121">
    <cfRule type="expression" dxfId="2353" priority="3102">
      <formula>IF($O121="CONTINÚA",1,0)</formula>
    </cfRule>
    <cfRule type="expression" dxfId="2352" priority="3103">
      <formula>IF($O121="REQUERIMIENTO",1,0)</formula>
    </cfRule>
    <cfRule type="expression" dxfId="2351" priority="3104">
      <formula>IF($O121="PERSISTE",1,0)</formula>
    </cfRule>
    <cfRule type="expression" dxfId="2350" priority="3105">
      <formula>IF($O121="PARCIALMENTE ATENDIDA",1,0)</formula>
    </cfRule>
    <cfRule type="expression" priority="3106">
      <formula>IF($O121="ATENDIDA",1,0)</formula>
    </cfRule>
    <cfRule type="expression" dxfId="2349" priority="3107">
      <formula>IF($O121="DETECTADA",1,0)</formula>
    </cfRule>
  </conditionalFormatting>
  <conditionalFormatting sqref="O121">
    <cfRule type="expression" dxfId="2348" priority="3096">
      <formula>IF($O121="CONTINUA",1,0)</formula>
    </cfRule>
    <cfRule type="expression" dxfId="2347" priority="3097">
      <formula>IF($O121="REQUERIMIENTO",1,0)</formula>
    </cfRule>
    <cfRule type="expression" dxfId="2346" priority="3098">
      <formula>IF($O121="PERSISTE",1,0)</formula>
    </cfRule>
    <cfRule type="expression" dxfId="2345" priority="3099">
      <formula>IF($O121="PARCIALMENTE ATENDIDA",1,0)</formula>
    </cfRule>
    <cfRule type="expression" priority="3100">
      <formula>IF($O121="ATENDIDA",1,0)</formula>
    </cfRule>
    <cfRule type="expression" dxfId="2344" priority="3101">
      <formula>IF($O121="DETECTADA",1,0)</formula>
    </cfRule>
  </conditionalFormatting>
  <conditionalFormatting sqref="O121">
    <cfRule type="expression" dxfId="2343" priority="3090">
      <formula>IF($O121="CONTINÚA",1,0)</formula>
    </cfRule>
    <cfRule type="expression" dxfId="2342" priority="3091">
      <formula>IF($O121="REQUERIMIENTO",1,0)</formula>
    </cfRule>
    <cfRule type="expression" dxfId="2341" priority="3092">
      <formula>IF($O121="PERSISTE",1,0)</formula>
    </cfRule>
    <cfRule type="expression" dxfId="2340" priority="3093">
      <formula>IF($O121="PARCIALMENTE ATENDIDA",1,0)</formula>
    </cfRule>
    <cfRule type="expression" priority="3094">
      <formula>IF($O121="ATENDIDA",1,0)</formula>
    </cfRule>
    <cfRule type="expression" dxfId="2339" priority="3095">
      <formula>IF($O121="DETECTADA",1,0)</formula>
    </cfRule>
  </conditionalFormatting>
  <conditionalFormatting sqref="R121">
    <cfRule type="containsErrors" dxfId="2338" priority="3088">
      <formula>ISERROR(R121)</formula>
    </cfRule>
    <cfRule type="notContainsErrors" dxfId="2337" priority="3089">
      <formula>NOT(ISERROR(R121))</formula>
    </cfRule>
  </conditionalFormatting>
  <conditionalFormatting sqref="A120">
    <cfRule type="cellIs" dxfId="2336" priority="3085" operator="equal">
      <formula>900000000</formula>
    </cfRule>
  </conditionalFormatting>
  <conditionalFormatting sqref="A120 G120:I120 C120:E120 K120">
    <cfRule type="containsErrors" dxfId="2335" priority="3086">
      <formula>ISERROR(A120)</formula>
    </cfRule>
    <cfRule type="notContainsErrors" dxfId="2334" priority="3087">
      <formula>NOT(ISERROR(A120))</formula>
    </cfRule>
  </conditionalFormatting>
  <conditionalFormatting sqref="O120">
    <cfRule type="expression" dxfId="2333" priority="3079">
      <formula>IF($O120="CONTINUA",1,0)</formula>
    </cfRule>
    <cfRule type="expression" dxfId="2332" priority="3080">
      <formula>IF($O120="REQUERIMIENTO",1,0)</formula>
    </cfRule>
    <cfRule type="expression" dxfId="2331" priority="3081">
      <formula>IF($O120="PERSISTE",1,0)</formula>
    </cfRule>
    <cfRule type="expression" dxfId="2330" priority="3082">
      <formula>IF($O120="PARCIALMENTE ATENDIDA",1,0)</formula>
    </cfRule>
    <cfRule type="expression" priority="3083">
      <formula>IF($O120="ATENDIDA",1,0)</formula>
    </cfRule>
    <cfRule type="expression" dxfId="2329" priority="3084">
      <formula>IF($O120="DETECTADA",1,0)</formula>
    </cfRule>
  </conditionalFormatting>
  <conditionalFormatting sqref="O120">
    <cfRule type="expression" dxfId="2328" priority="3073">
      <formula>IF($O120="CONTINÚA",1,0)</formula>
    </cfRule>
    <cfRule type="expression" dxfId="2327" priority="3074">
      <formula>IF($O120="REQUERIMIENTO",1,0)</formula>
    </cfRule>
    <cfRule type="expression" dxfId="2326" priority="3075">
      <formula>IF($O120="PERSISTE",1,0)</formula>
    </cfRule>
    <cfRule type="expression" dxfId="2325" priority="3076">
      <formula>IF($O120="PARCIALMENTE ATENDIDA",1,0)</formula>
    </cfRule>
    <cfRule type="expression" priority="3077">
      <formula>IF($O120="ATENDIDA",1,0)</formula>
    </cfRule>
    <cfRule type="expression" dxfId="2324" priority="3078">
      <formula>IF($O120="DETECTADA",1,0)</formula>
    </cfRule>
  </conditionalFormatting>
  <conditionalFormatting sqref="O120">
    <cfRule type="expression" dxfId="2323" priority="3067">
      <formula>IF($O120="CONTINUA",1,0)</formula>
    </cfRule>
    <cfRule type="expression" dxfId="2322" priority="3068">
      <formula>IF($O120="REQUERIMIENTO",1,0)</formula>
    </cfRule>
    <cfRule type="expression" dxfId="2321" priority="3069">
      <formula>IF($O120="PERSISTE",1,0)</formula>
    </cfRule>
    <cfRule type="expression" dxfId="2320" priority="3070">
      <formula>IF($O120="PARCIALMENTE ATENDIDA",1,0)</formula>
    </cfRule>
    <cfRule type="expression" priority="3071">
      <formula>IF($O120="ATENDIDA",1,0)</formula>
    </cfRule>
    <cfRule type="expression" dxfId="2319" priority="3072">
      <formula>IF($O120="DETECTADA",1,0)</formula>
    </cfRule>
  </conditionalFormatting>
  <conditionalFormatting sqref="O120">
    <cfRule type="expression" dxfId="2318" priority="3061">
      <formula>IF($O120="CONTINÚA",1,0)</formula>
    </cfRule>
    <cfRule type="expression" dxfId="2317" priority="3062">
      <formula>IF($O120="REQUERIMIENTO",1,0)</formula>
    </cfRule>
    <cfRule type="expression" dxfId="2316" priority="3063">
      <formula>IF($O120="PERSISTE",1,0)</formula>
    </cfRule>
    <cfRule type="expression" dxfId="2315" priority="3064">
      <formula>IF($O120="PARCIALMENTE ATENDIDA",1,0)</formula>
    </cfRule>
    <cfRule type="expression" priority="3065">
      <formula>IF($O120="ATENDIDA",1,0)</formula>
    </cfRule>
    <cfRule type="expression" dxfId="2314" priority="3066">
      <formula>IF($O120="DETECTADA",1,0)</formula>
    </cfRule>
  </conditionalFormatting>
  <conditionalFormatting sqref="R120">
    <cfRule type="containsErrors" dxfId="2313" priority="3059">
      <formula>ISERROR(R120)</formula>
    </cfRule>
    <cfRule type="notContainsErrors" dxfId="2312" priority="3060">
      <formula>NOT(ISERROR(R120))</formula>
    </cfRule>
  </conditionalFormatting>
  <conditionalFormatting sqref="A119">
    <cfRule type="cellIs" dxfId="2311" priority="3056" operator="equal">
      <formula>900000000</formula>
    </cfRule>
  </conditionalFormatting>
  <conditionalFormatting sqref="A119 G119:I119 C119:E119 K119">
    <cfRule type="containsErrors" dxfId="2310" priority="3057">
      <formula>ISERROR(A119)</formula>
    </cfRule>
    <cfRule type="notContainsErrors" dxfId="2309" priority="3058">
      <formula>NOT(ISERROR(A119))</formula>
    </cfRule>
  </conditionalFormatting>
  <conditionalFormatting sqref="O119">
    <cfRule type="expression" dxfId="2308" priority="3050">
      <formula>IF($O119="CONTINUA",1,0)</formula>
    </cfRule>
    <cfRule type="expression" dxfId="2307" priority="3051">
      <formula>IF($O119="REQUERIMIENTO",1,0)</formula>
    </cfRule>
    <cfRule type="expression" dxfId="2306" priority="3052">
      <formula>IF($O119="PERSISTE",1,0)</formula>
    </cfRule>
    <cfRule type="expression" dxfId="2305" priority="3053">
      <formula>IF($O119="PARCIALMENTE ATENDIDA",1,0)</formula>
    </cfRule>
    <cfRule type="expression" priority="3054">
      <formula>IF($O119="ATENDIDA",1,0)</formula>
    </cfRule>
    <cfRule type="expression" dxfId="2304" priority="3055">
      <formula>IF($O119="DETECTADA",1,0)</formula>
    </cfRule>
  </conditionalFormatting>
  <conditionalFormatting sqref="O119">
    <cfRule type="expression" dxfId="2303" priority="3044">
      <formula>IF($O119="CONTINÚA",1,0)</formula>
    </cfRule>
    <cfRule type="expression" dxfId="2302" priority="3045">
      <formula>IF($O119="REQUERIMIENTO",1,0)</formula>
    </cfRule>
    <cfRule type="expression" dxfId="2301" priority="3046">
      <formula>IF($O119="PERSISTE",1,0)</formula>
    </cfRule>
    <cfRule type="expression" dxfId="2300" priority="3047">
      <formula>IF($O119="PARCIALMENTE ATENDIDA",1,0)</formula>
    </cfRule>
    <cfRule type="expression" priority="3048">
      <formula>IF($O119="ATENDIDA",1,0)</formula>
    </cfRule>
    <cfRule type="expression" dxfId="2299" priority="3049">
      <formula>IF($O119="DETECTADA",1,0)</formula>
    </cfRule>
  </conditionalFormatting>
  <conditionalFormatting sqref="O119">
    <cfRule type="expression" dxfId="2298" priority="3038">
      <formula>IF($O119="CONTINUA",1,0)</formula>
    </cfRule>
    <cfRule type="expression" dxfId="2297" priority="3039">
      <formula>IF($O119="REQUERIMIENTO",1,0)</formula>
    </cfRule>
    <cfRule type="expression" dxfId="2296" priority="3040">
      <formula>IF($O119="PERSISTE",1,0)</formula>
    </cfRule>
    <cfRule type="expression" dxfId="2295" priority="3041">
      <formula>IF($O119="PARCIALMENTE ATENDIDA",1,0)</formula>
    </cfRule>
    <cfRule type="expression" priority="3042">
      <formula>IF($O119="ATENDIDA",1,0)</formula>
    </cfRule>
    <cfRule type="expression" dxfId="2294" priority="3043">
      <formula>IF($O119="DETECTADA",1,0)</formula>
    </cfRule>
  </conditionalFormatting>
  <conditionalFormatting sqref="O119">
    <cfRule type="expression" dxfId="2293" priority="3032">
      <formula>IF($O119="CONTINÚA",1,0)</formula>
    </cfRule>
    <cfRule type="expression" dxfId="2292" priority="3033">
      <formula>IF($O119="REQUERIMIENTO",1,0)</formula>
    </cfRule>
    <cfRule type="expression" dxfId="2291" priority="3034">
      <formula>IF($O119="PERSISTE",1,0)</formula>
    </cfRule>
    <cfRule type="expression" dxfId="2290" priority="3035">
      <formula>IF($O119="PARCIALMENTE ATENDIDA",1,0)</formula>
    </cfRule>
    <cfRule type="expression" priority="3036">
      <formula>IF($O119="ATENDIDA",1,0)</formula>
    </cfRule>
    <cfRule type="expression" dxfId="2289" priority="3037">
      <formula>IF($O119="DETECTADA",1,0)</formula>
    </cfRule>
  </conditionalFormatting>
  <conditionalFormatting sqref="R119">
    <cfRule type="containsErrors" dxfId="2288" priority="3030">
      <formula>ISERROR(R119)</formula>
    </cfRule>
    <cfRule type="notContainsErrors" dxfId="2287" priority="3031">
      <formula>NOT(ISERROR(R119))</formula>
    </cfRule>
  </conditionalFormatting>
  <conditionalFormatting sqref="A118">
    <cfRule type="cellIs" dxfId="2286" priority="3027" operator="equal">
      <formula>900000000</formula>
    </cfRule>
  </conditionalFormatting>
  <conditionalFormatting sqref="A118 G118:I118 C118:E118 K118">
    <cfRule type="containsErrors" dxfId="2285" priority="3028">
      <formula>ISERROR(A118)</formula>
    </cfRule>
    <cfRule type="notContainsErrors" dxfId="2284" priority="3029">
      <formula>NOT(ISERROR(A118))</formula>
    </cfRule>
  </conditionalFormatting>
  <conditionalFormatting sqref="O118">
    <cfRule type="expression" dxfId="2283" priority="3021">
      <formula>IF($O118="CONTINUA",1,0)</formula>
    </cfRule>
    <cfRule type="expression" dxfId="2282" priority="3022">
      <formula>IF($O118="REQUERIMIENTO",1,0)</formula>
    </cfRule>
    <cfRule type="expression" dxfId="2281" priority="3023">
      <formula>IF($O118="PERSISTE",1,0)</formula>
    </cfRule>
    <cfRule type="expression" dxfId="2280" priority="3024">
      <formula>IF($O118="PARCIALMENTE ATENDIDA",1,0)</formula>
    </cfRule>
    <cfRule type="expression" priority="3025">
      <formula>IF($O118="ATENDIDA",1,0)</formula>
    </cfRule>
    <cfRule type="expression" dxfId="2279" priority="3026">
      <formula>IF($O118="DETECTADA",1,0)</formula>
    </cfRule>
  </conditionalFormatting>
  <conditionalFormatting sqref="O118">
    <cfRule type="expression" dxfId="2278" priority="3015">
      <formula>IF($O118="CONTINÚA",1,0)</formula>
    </cfRule>
    <cfRule type="expression" dxfId="2277" priority="3016">
      <formula>IF($O118="REQUERIMIENTO",1,0)</formula>
    </cfRule>
    <cfRule type="expression" dxfId="2276" priority="3017">
      <formula>IF($O118="PERSISTE",1,0)</formula>
    </cfRule>
    <cfRule type="expression" dxfId="2275" priority="3018">
      <formula>IF($O118="PARCIALMENTE ATENDIDA",1,0)</formula>
    </cfRule>
    <cfRule type="expression" priority="3019">
      <formula>IF($O118="ATENDIDA",1,0)</formula>
    </cfRule>
    <cfRule type="expression" dxfId="2274" priority="3020">
      <formula>IF($O118="DETECTADA",1,0)</formula>
    </cfRule>
  </conditionalFormatting>
  <conditionalFormatting sqref="O118">
    <cfRule type="expression" dxfId="2273" priority="3009">
      <formula>IF($O118="CONTINUA",1,0)</formula>
    </cfRule>
    <cfRule type="expression" dxfId="2272" priority="3010">
      <formula>IF($O118="REQUERIMIENTO",1,0)</formula>
    </cfRule>
    <cfRule type="expression" dxfId="2271" priority="3011">
      <formula>IF($O118="PERSISTE",1,0)</formula>
    </cfRule>
    <cfRule type="expression" dxfId="2270" priority="3012">
      <formula>IF($O118="PARCIALMENTE ATENDIDA",1,0)</formula>
    </cfRule>
    <cfRule type="expression" priority="3013">
      <formula>IF($O118="ATENDIDA",1,0)</formula>
    </cfRule>
    <cfRule type="expression" dxfId="2269" priority="3014">
      <formula>IF($O118="DETECTADA",1,0)</formula>
    </cfRule>
  </conditionalFormatting>
  <conditionalFormatting sqref="O118">
    <cfRule type="expression" dxfId="2268" priority="3003">
      <formula>IF($O118="CONTINÚA",1,0)</formula>
    </cfRule>
    <cfRule type="expression" dxfId="2267" priority="3004">
      <formula>IF($O118="REQUERIMIENTO",1,0)</formula>
    </cfRule>
    <cfRule type="expression" dxfId="2266" priority="3005">
      <formula>IF($O118="PERSISTE",1,0)</formula>
    </cfRule>
    <cfRule type="expression" dxfId="2265" priority="3006">
      <formula>IF($O118="PARCIALMENTE ATENDIDA",1,0)</formula>
    </cfRule>
    <cfRule type="expression" priority="3007">
      <formula>IF($O118="ATENDIDA",1,0)</formula>
    </cfRule>
    <cfRule type="expression" dxfId="2264" priority="3008">
      <formula>IF($O118="DETECTADA",1,0)</formula>
    </cfRule>
  </conditionalFormatting>
  <conditionalFormatting sqref="R118">
    <cfRule type="containsErrors" dxfId="2263" priority="3001">
      <formula>ISERROR(R118)</formula>
    </cfRule>
    <cfRule type="notContainsErrors" dxfId="2262" priority="3002">
      <formula>NOT(ISERROR(R118))</formula>
    </cfRule>
  </conditionalFormatting>
  <conditionalFormatting sqref="A117">
    <cfRule type="cellIs" dxfId="2261" priority="2998" operator="equal">
      <formula>900000000</formula>
    </cfRule>
  </conditionalFormatting>
  <conditionalFormatting sqref="A117 G117:I117 C117:E117 K117">
    <cfRule type="containsErrors" dxfId="2260" priority="2999">
      <formula>ISERROR(A117)</formula>
    </cfRule>
    <cfRule type="notContainsErrors" dxfId="2259" priority="3000">
      <formula>NOT(ISERROR(A117))</formula>
    </cfRule>
  </conditionalFormatting>
  <conditionalFormatting sqref="O117">
    <cfRule type="expression" dxfId="2258" priority="2992">
      <formula>IF($O117="CONTINUA",1,0)</formula>
    </cfRule>
    <cfRule type="expression" dxfId="2257" priority="2993">
      <formula>IF($O117="REQUERIMIENTO",1,0)</formula>
    </cfRule>
    <cfRule type="expression" dxfId="2256" priority="2994">
      <formula>IF($O117="PERSISTE",1,0)</formula>
    </cfRule>
    <cfRule type="expression" dxfId="2255" priority="2995">
      <formula>IF($O117="PARCIALMENTE ATENDIDA",1,0)</formula>
    </cfRule>
    <cfRule type="expression" priority="2996">
      <formula>IF($O117="ATENDIDA",1,0)</formula>
    </cfRule>
    <cfRule type="expression" dxfId="2254" priority="2997">
      <formula>IF($O117="DETECTADA",1,0)</formula>
    </cfRule>
  </conditionalFormatting>
  <conditionalFormatting sqref="O117">
    <cfRule type="expression" dxfId="2253" priority="2986">
      <formula>IF($O117="CONTINÚA",1,0)</formula>
    </cfRule>
    <cfRule type="expression" dxfId="2252" priority="2987">
      <formula>IF($O117="REQUERIMIENTO",1,0)</formula>
    </cfRule>
    <cfRule type="expression" dxfId="2251" priority="2988">
      <formula>IF($O117="PERSISTE",1,0)</formula>
    </cfRule>
    <cfRule type="expression" dxfId="2250" priority="2989">
      <formula>IF($O117="PARCIALMENTE ATENDIDA",1,0)</formula>
    </cfRule>
    <cfRule type="expression" priority="2990">
      <formula>IF($O117="ATENDIDA",1,0)</formula>
    </cfRule>
    <cfRule type="expression" dxfId="2249" priority="2991">
      <formula>IF($O117="DETECTADA",1,0)</formula>
    </cfRule>
  </conditionalFormatting>
  <conditionalFormatting sqref="O117">
    <cfRule type="expression" dxfId="2248" priority="2980">
      <formula>IF($O117="CONTINUA",1,0)</formula>
    </cfRule>
    <cfRule type="expression" dxfId="2247" priority="2981">
      <formula>IF($O117="REQUERIMIENTO",1,0)</formula>
    </cfRule>
    <cfRule type="expression" dxfId="2246" priority="2982">
      <formula>IF($O117="PERSISTE",1,0)</formula>
    </cfRule>
    <cfRule type="expression" dxfId="2245" priority="2983">
      <formula>IF($O117="PARCIALMENTE ATENDIDA",1,0)</formula>
    </cfRule>
    <cfRule type="expression" priority="2984">
      <formula>IF($O117="ATENDIDA",1,0)</formula>
    </cfRule>
    <cfRule type="expression" dxfId="2244" priority="2985">
      <formula>IF($O117="DETECTADA",1,0)</formula>
    </cfRule>
  </conditionalFormatting>
  <conditionalFormatting sqref="O117">
    <cfRule type="expression" dxfId="2243" priority="2974">
      <formula>IF($O117="CONTINÚA",1,0)</formula>
    </cfRule>
    <cfRule type="expression" dxfId="2242" priority="2975">
      <formula>IF($O117="REQUERIMIENTO",1,0)</formula>
    </cfRule>
    <cfRule type="expression" dxfId="2241" priority="2976">
      <formula>IF($O117="PERSISTE",1,0)</formula>
    </cfRule>
    <cfRule type="expression" dxfId="2240" priority="2977">
      <formula>IF($O117="PARCIALMENTE ATENDIDA",1,0)</formula>
    </cfRule>
    <cfRule type="expression" priority="2978">
      <formula>IF($O117="ATENDIDA",1,0)</formula>
    </cfRule>
    <cfRule type="expression" dxfId="2239" priority="2979">
      <formula>IF($O117="DETECTADA",1,0)</formula>
    </cfRule>
  </conditionalFormatting>
  <conditionalFormatting sqref="R117">
    <cfRule type="containsErrors" dxfId="2238" priority="2972">
      <formula>ISERROR(R117)</formula>
    </cfRule>
    <cfRule type="notContainsErrors" dxfId="2237" priority="2973">
      <formula>NOT(ISERROR(R117))</formula>
    </cfRule>
  </conditionalFormatting>
  <conditionalFormatting sqref="A116">
    <cfRule type="cellIs" dxfId="2236" priority="2969" operator="equal">
      <formula>900000000</formula>
    </cfRule>
  </conditionalFormatting>
  <conditionalFormatting sqref="A116 G116:I116 C116:E116 K116">
    <cfRule type="containsErrors" dxfId="2235" priority="2970">
      <formula>ISERROR(A116)</formula>
    </cfRule>
    <cfRule type="notContainsErrors" dxfId="2234" priority="2971">
      <formula>NOT(ISERROR(A116))</formula>
    </cfRule>
  </conditionalFormatting>
  <conditionalFormatting sqref="O116">
    <cfRule type="expression" dxfId="2233" priority="2963">
      <formula>IF($O116="CONTINUA",1,0)</formula>
    </cfRule>
    <cfRule type="expression" dxfId="2232" priority="2964">
      <formula>IF($O116="REQUERIMIENTO",1,0)</formula>
    </cfRule>
    <cfRule type="expression" dxfId="2231" priority="2965">
      <formula>IF($O116="PERSISTE",1,0)</formula>
    </cfRule>
    <cfRule type="expression" dxfId="2230" priority="2966">
      <formula>IF($O116="PARCIALMENTE ATENDIDA",1,0)</formula>
    </cfRule>
    <cfRule type="expression" priority="2967">
      <formula>IF($O116="ATENDIDA",1,0)</formula>
    </cfRule>
    <cfRule type="expression" dxfId="2229" priority="2968">
      <formula>IF($O116="DETECTADA",1,0)</formula>
    </cfRule>
  </conditionalFormatting>
  <conditionalFormatting sqref="O116">
    <cfRule type="expression" dxfId="2228" priority="2957">
      <formula>IF($O116="CONTINÚA",1,0)</formula>
    </cfRule>
    <cfRule type="expression" dxfId="2227" priority="2958">
      <formula>IF($O116="REQUERIMIENTO",1,0)</formula>
    </cfRule>
    <cfRule type="expression" dxfId="2226" priority="2959">
      <formula>IF($O116="PERSISTE",1,0)</formula>
    </cfRule>
    <cfRule type="expression" dxfId="2225" priority="2960">
      <formula>IF($O116="PARCIALMENTE ATENDIDA",1,0)</formula>
    </cfRule>
    <cfRule type="expression" priority="2961">
      <formula>IF($O116="ATENDIDA",1,0)</formula>
    </cfRule>
    <cfRule type="expression" dxfId="2224" priority="2962">
      <formula>IF($O116="DETECTADA",1,0)</formula>
    </cfRule>
  </conditionalFormatting>
  <conditionalFormatting sqref="O116">
    <cfRule type="expression" dxfId="2223" priority="2951">
      <formula>IF($O116="CONTINUA",1,0)</formula>
    </cfRule>
    <cfRule type="expression" dxfId="2222" priority="2952">
      <formula>IF($O116="REQUERIMIENTO",1,0)</formula>
    </cfRule>
    <cfRule type="expression" dxfId="2221" priority="2953">
      <formula>IF($O116="PERSISTE",1,0)</formula>
    </cfRule>
    <cfRule type="expression" dxfId="2220" priority="2954">
      <formula>IF($O116="PARCIALMENTE ATENDIDA",1,0)</formula>
    </cfRule>
    <cfRule type="expression" priority="2955">
      <formula>IF($O116="ATENDIDA",1,0)</formula>
    </cfRule>
    <cfRule type="expression" dxfId="2219" priority="2956">
      <formula>IF($O116="DETECTADA",1,0)</formula>
    </cfRule>
  </conditionalFormatting>
  <conditionalFormatting sqref="O116">
    <cfRule type="expression" dxfId="2218" priority="2945">
      <formula>IF($O116="CONTINÚA",1,0)</formula>
    </cfRule>
    <cfRule type="expression" dxfId="2217" priority="2946">
      <formula>IF($O116="REQUERIMIENTO",1,0)</formula>
    </cfRule>
    <cfRule type="expression" dxfId="2216" priority="2947">
      <formula>IF($O116="PERSISTE",1,0)</formula>
    </cfRule>
    <cfRule type="expression" dxfId="2215" priority="2948">
      <formula>IF($O116="PARCIALMENTE ATENDIDA",1,0)</formula>
    </cfRule>
    <cfRule type="expression" priority="2949">
      <formula>IF($O116="ATENDIDA",1,0)</formula>
    </cfRule>
    <cfRule type="expression" dxfId="2214" priority="2950">
      <formula>IF($O116="DETECTADA",1,0)</formula>
    </cfRule>
  </conditionalFormatting>
  <conditionalFormatting sqref="R116">
    <cfRule type="containsErrors" dxfId="2213" priority="2943">
      <formula>ISERROR(R116)</formula>
    </cfRule>
    <cfRule type="notContainsErrors" dxfId="2212" priority="2944">
      <formula>NOT(ISERROR(R116))</formula>
    </cfRule>
  </conditionalFormatting>
  <conditionalFormatting sqref="A115">
    <cfRule type="cellIs" dxfId="2211" priority="2911" operator="equal">
      <formula>900000000</formula>
    </cfRule>
  </conditionalFormatting>
  <conditionalFormatting sqref="A115 G115:I115 C115:E115 K115">
    <cfRule type="containsErrors" dxfId="2210" priority="2912">
      <formula>ISERROR(A115)</formula>
    </cfRule>
    <cfRule type="notContainsErrors" dxfId="2209" priority="2913">
      <formula>NOT(ISERROR(A115))</formula>
    </cfRule>
  </conditionalFormatting>
  <conditionalFormatting sqref="O115">
    <cfRule type="expression" dxfId="2208" priority="2905">
      <formula>IF($O115="CONTINUA",1,0)</formula>
    </cfRule>
    <cfRule type="expression" dxfId="2207" priority="2906">
      <formula>IF($O115="REQUERIMIENTO",1,0)</formula>
    </cfRule>
    <cfRule type="expression" dxfId="2206" priority="2907">
      <formula>IF($O115="PERSISTE",1,0)</formula>
    </cfRule>
    <cfRule type="expression" dxfId="2205" priority="2908">
      <formula>IF($O115="PARCIALMENTE ATENDIDA",1,0)</formula>
    </cfRule>
    <cfRule type="expression" priority="2909">
      <formula>IF($O115="ATENDIDA",1,0)</formula>
    </cfRule>
    <cfRule type="expression" dxfId="2204" priority="2910">
      <formula>IF($O115="DETECTADA",1,0)</formula>
    </cfRule>
  </conditionalFormatting>
  <conditionalFormatting sqref="O115">
    <cfRule type="expression" dxfId="2203" priority="2899">
      <formula>IF($O115="CONTINÚA",1,0)</formula>
    </cfRule>
    <cfRule type="expression" dxfId="2202" priority="2900">
      <formula>IF($O115="REQUERIMIENTO",1,0)</formula>
    </cfRule>
    <cfRule type="expression" dxfId="2201" priority="2901">
      <formula>IF($O115="PERSISTE",1,0)</formula>
    </cfRule>
    <cfRule type="expression" dxfId="2200" priority="2902">
      <formula>IF($O115="PARCIALMENTE ATENDIDA",1,0)</formula>
    </cfRule>
    <cfRule type="expression" priority="2903">
      <formula>IF($O115="ATENDIDA",1,0)</formula>
    </cfRule>
    <cfRule type="expression" dxfId="2199" priority="2904">
      <formula>IF($O115="DETECTADA",1,0)</formula>
    </cfRule>
  </conditionalFormatting>
  <conditionalFormatting sqref="O115">
    <cfRule type="expression" dxfId="2198" priority="2893">
      <formula>IF($O115="CONTINUA",1,0)</formula>
    </cfRule>
    <cfRule type="expression" dxfId="2197" priority="2894">
      <formula>IF($O115="REQUERIMIENTO",1,0)</formula>
    </cfRule>
    <cfRule type="expression" dxfId="2196" priority="2895">
      <formula>IF($O115="PERSISTE",1,0)</formula>
    </cfRule>
    <cfRule type="expression" dxfId="2195" priority="2896">
      <formula>IF($O115="PARCIALMENTE ATENDIDA",1,0)</formula>
    </cfRule>
    <cfRule type="expression" priority="2897">
      <formula>IF($O115="ATENDIDA",1,0)</formula>
    </cfRule>
    <cfRule type="expression" dxfId="2194" priority="2898">
      <formula>IF($O115="DETECTADA",1,0)</formula>
    </cfRule>
  </conditionalFormatting>
  <conditionalFormatting sqref="O115">
    <cfRule type="expression" dxfId="2193" priority="2887">
      <formula>IF($O115="CONTINÚA",1,0)</formula>
    </cfRule>
    <cfRule type="expression" dxfId="2192" priority="2888">
      <formula>IF($O115="REQUERIMIENTO",1,0)</formula>
    </cfRule>
    <cfRule type="expression" dxfId="2191" priority="2889">
      <formula>IF($O115="PERSISTE",1,0)</formula>
    </cfRule>
    <cfRule type="expression" dxfId="2190" priority="2890">
      <formula>IF($O115="PARCIALMENTE ATENDIDA",1,0)</formula>
    </cfRule>
    <cfRule type="expression" priority="2891">
      <formula>IF($O115="ATENDIDA",1,0)</formula>
    </cfRule>
    <cfRule type="expression" dxfId="2189" priority="2892">
      <formula>IF($O115="DETECTADA",1,0)</formula>
    </cfRule>
  </conditionalFormatting>
  <conditionalFormatting sqref="R115">
    <cfRule type="containsErrors" dxfId="2188" priority="2885">
      <formula>ISERROR(R115)</formula>
    </cfRule>
    <cfRule type="notContainsErrors" dxfId="2187" priority="2886">
      <formula>NOT(ISERROR(R115))</formula>
    </cfRule>
  </conditionalFormatting>
  <conditionalFormatting sqref="A114">
    <cfRule type="cellIs" dxfId="2186" priority="2882" operator="equal">
      <formula>900000000</formula>
    </cfRule>
  </conditionalFormatting>
  <conditionalFormatting sqref="A114 G114:I114 C114:E114 K114">
    <cfRule type="containsErrors" dxfId="2185" priority="2883">
      <formula>ISERROR(A114)</formula>
    </cfRule>
    <cfRule type="notContainsErrors" dxfId="2184" priority="2884">
      <formula>NOT(ISERROR(A114))</formula>
    </cfRule>
  </conditionalFormatting>
  <conditionalFormatting sqref="O114">
    <cfRule type="expression" dxfId="2183" priority="2876">
      <formula>IF($O114="CONTINUA",1,0)</formula>
    </cfRule>
    <cfRule type="expression" dxfId="2182" priority="2877">
      <formula>IF($O114="REQUERIMIENTO",1,0)</formula>
    </cfRule>
    <cfRule type="expression" dxfId="2181" priority="2878">
      <formula>IF($O114="PERSISTE",1,0)</formula>
    </cfRule>
    <cfRule type="expression" dxfId="2180" priority="2879">
      <formula>IF($O114="PARCIALMENTE ATENDIDA",1,0)</formula>
    </cfRule>
    <cfRule type="expression" priority="2880">
      <formula>IF($O114="ATENDIDA",1,0)</formula>
    </cfRule>
    <cfRule type="expression" dxfId="2179" priority="2881">
      <formula>IF($O114="DETECTADA",1,0)</formula>
    </cfRule>
  </conditionalFormatting>
  <conditionalFormatting sqref="O114">
    <cfRule type="expression" dxfId="2178" priority="2870">
      <formula>IF($O114="CONTINÚA",1,0)</formula>
    </cfRule>
    <cfRule type="expression" dxfId="2177" priority="2871">
      <formula>IF($O114="REQUERIMIENTO",1,0)</formula>
    </cfRule>
    <cfRule type="expression" dxfId="2176" priority="2872">
      <formula>IF($O114="PERSISTE",1,0)</formula>
    </cfRule>
    <cfRule type="expression" dxfId="2175" priority="2873">
      <formula>IF($O114="PARCIALMENTE ATENDIDA",1,0)</formula>
    </cfRule>
    <cfRule type="expression" priority="2874">
      <formula>IF($O114="ATENDIDA",1,0)</formula>
    </cfRule>
    <cfRule type="expression" dxfId="2174" priority="2875">
      <formula>IF($O114="DETECTADA",1,0)</formula>
    </cfRule>
  </conditionalFormatting>
  <conditionalFormatting sqref="O114">
    <cfRule type="expression" dxfId="2173" priority="2864">
      <formula>IF($O114="CONTINUA",1,0)</formula>
    </cfRule>
    <cfRule type="expression" dxfId="2172" priority="2865">
      <formula>IF($O114="REQUERIMIENTO",1,0)</formula>
    </cfRule>
    <cfRule type="expression" dxfId="2171" priority="2866">
      <formula>IF($O114="PERSISTE",1,0)</formula>
    </cfRule>
    <cfRule type="expression" dxfId="2170" priority="2867">
      <formula>IF($O114="PARCIALMENTE ATENDIDA",1,0)</formula>
    </cfRule>
    <cfRule type="expression" priority="2868">
      <formula>IF($O114="ATENDIDA",1,0)</formula>
    </cfRule>
    <cfRule type="expression" dxfId="2169" priority="2869">
      <formula>IF($O114="DETECTADA",1,0)</formula>
    </cfRule>
  </conditionalFormatting>
  <conditionalFormatting sqref="O114">
    <cfRule type="expression" dxfId="2168" priority="2858">
      <formula>IF($O114="CONTINÚA",1,0)</formula>
    </cfRule>
    <cfRule type="expression" dxfId="2167" priority="2859">
      <formula>IF($O114="REQUERIMIENTO",1,0)</formula>
    </cfRule>
    <cfRule type="expression" dxfId="2166" priority="2860">
      <formula>IF($O114="PERSISTE",1,0)</formula>
    </cfRule>
    <cfRule type="expression" dxfId="2165" priority="2861">
      <formula>IF($O114="PARCIALMENTE ATENDIDA",1,0)</formula>
    </cfRule>
    <cfRule type="expression" priority="2862">
      <formula>IF($O114="ATENDIDA",1,0)</formula>
    </cfRule>
    <cfRule type="expression" dxfId="2164" priority="2863">
      <formula>IF($O114="DETECTADA",1,0)</formula>
    </cfRule>
  </conditionalFormatting>
  <conditionalFormatting sqref="R114">
    <cfRule type="containsErrors" dxfId="2163" priority="2856">
      <formula>ISERROR(R114)</formula>
    </cfRule>
    <cfRule type="notContainsErrors" dxfId="2162" priority="2857">
      <formula>NOT(ISERROR(R114))</formula>
    </cfRule>
  </conditionalFormatting>
  <conditionalFormatting sqref="A110">
    <cfRule type="cellIs" dxfId="2161" priority="2824" operator="equal">
      <formula>900000000</formula>
    </cfRule>
  </conditionalFormatting>
  <conditionalFormatting sqref="A110 G110:I110 C110:E110 K110">
    <cfRule type="containsErrors" dxfId="2160" priority="2825">
      <formula>ISERROR(A110)</formula>
    </cfRule>
    <cfRule type="notContainsErrors" dxfId="2159" priority="2826">
      <formula>NOT(ISERROR(A110))</formula>
    </cfRule>
  </conditionalFormatting>
  <conditionalFormatting sqref="O110">
    <cfRule type="expression" dxfId="2158" priority="2818">
      <formula>IF($O110="CONTINUA",1,0)</formula>
    </cfRule>
    <cfRule type="expression" dxfId="2157" priority="2819">
      <formula>IF($O110="REQUERIMIENTO",1,0)</formula>
    </cfRule>
    <cfRule type="expression" dxfId="2156" priority="2820">
      <formula>IF($O110="PERSISTE",1,0)</formula>
    </cfRule>
    <cfRule type="expression" dxfId="2155" priority="2821">
      <formula>IF($O110="PARCIALMENTE ATENDIDA",1,0)</formula>
    </cfRule>
    <cfRule type="expression" priority="2822">
      <formula>IF($O110="ATENDIDA",1,0)</formula>
    </cfRule>
    <cfRule type="expression" dxfId="2154" priority="2823">
      <formula>IF($O110="DETECTADA",1,0)</formula>
    </cfRule>
  </conditionalFormatting>
  <conditionalFormatting sqref="O110">
    <cfRule type="expression" dxfId="2153" priority="2812">
      <formula>IF($O110="CONTINÚA",1,0)</formula>
    </cfRule>
    <cfRule type="expression" dxfId="2152" priority="2813">
      <formula>IF($O110="REQUERIMIENTO",1,0)</formula>
    </cfRule>
    <cfRule type="expression" dxfId="2151" priority="2814">
      <formula>IF($O110="PERSISTE",1,0)</formula>
    </cfRule>
    <cfRule type="expression" dxfId="2150" priority="2815">
      <formula>IF($O110="PARCIALMENTE ATENDIDA",1,0)</formula>
    </cfRule>
    <cfRule type="expression" priority="2816">
      <formula>IF($O110="ATENDIDA",1,0)</formula>
    </cfRule>
    <cfRule type="expression" dxfId="2149" priority="2817">
      <formula>IF($O110="DETECTADA",1,0)</formula>
    </cfRule>
  </conditionalFormatting>
  <conditionalFormatting sqref="O110">
    <cfRule type="expression" dxfId="2148" priority="2806">
      <formula>IF($O110="CONTINUA",1,0)</formula>
    </cfRule>
    <cfRule type="expression" dxfId="2147" priority="2807">
      <formula>IF($O110="REQUERIMIENTO",1,0)</formula>
    </cfRule>
    <cfRule type="expression" dxfId="2146" priority="2808">
      <formula>IF($O110="PERSISTE",1,0)</formula>
    </cfRule>
    <cfRule type="expression" dxfId="2145" priority="2809">
      <formula>IF($O110="PARCIALMENTE ATENDIDA",1,0)</formula>
    </cfRule>
    <cfRule type="expression" priority="2810">
      <formula>IF($O110="ATENDIDA",1,0)</formula>
    </cfRule>
    <cfRule type="expression" dxfId="2144" priority="2811">
      <formula>IF($O110="DETECTADA",1,0)</formula>
    </cfRule>
  </conditionalFormatting>
  <conditionalFormatting sqref="O110">
    <cfRule type="expression" dxfId="2143" priority="2800">
      <formula>IF($O110="CONTINÚA",1,0)</formula>
    </cfRule>
    <cfRule type="expression" dxfId="2142" priority="2801">
      <formula>IF($O110="REQUERIMIENTO",1,0)</formula>
    </cfRule>
    <cfRule type="expression" dxfId="2141" priority="2802">
      <formula>IF($O110="PERSISTE",1,0)</formula>
    </cfRule>
    <cfRule type="expression" dxfId="2140" priority="2803">
      <formula>IF($O110="PARCIALMENTE ATENDIDA",1,0)</formula>
    </cfRule>
    <cfRule type="expression" priority="2804">
      <formula>IF($O110="ATENDIDA",1,0)</formula>
    </cfRule>
    <cfRule type="expression" dxfId="2139" priority="2805">
      <formula>IF($O110="DETECTADA",1,0)</formula>
    </cfRule>
  </conditionalFormatting>
  <conditionalFormatting sqref="R110">
    <cfRule type="containsErrors" dxfId="2138" priority="2798">
      <formula>ISERROR(R110)</formula>
    </cfRule>
    <cfRule type="notContainsErrors" dxfId="2137" priority="2799">
      <formula>NOT(ISERROR(R110))</formula>
    </cfRule>
  </conditionalFormatting>
  <conditionalFormatting sqref="A109">
    <cfRule type="cellIs" dxfId="2136" priority="2795" operator="equal">
      <formula>900000000</formula>
    </cfRule>
  </conditionalFormatting>
  <conditionalFormatting sqref="A109 G109:I109 C109:E109 K109">
    <cfRule type="containsErrors" dxfId="2135" priority="2796">
      <formula>ISERROR(A109)</formula>
    </cfRule>
    <cfRule type="notContainsErrors" dxfId="2134" priority="2797">
      <formula>NOT(ISERROR(A109))</formula>
    </cfRule>
  </conditionalFormatting>
  <conditionalFormatting sqref="O109">
    <cfRule type="expression" dxfId="2133" priority="2789">
      <formula>IF($O109="CONTINUA",1,0)</formula>
    </cfRule>
    <cfRule type="expression" dxfId="2132" priority="2790">
      <formula>IF($O109="REQUERIMIENTO",1,0)</formula>
    </cfRule>
    <cfRule type="expression" dxfId="2131" priority="2791">
      <formula>IF($O109="PERSISTE",1,0)</formula>
    </cfRule>
    <cfRule type="expression" dxfId="2130" priority="2792">
      <formula>IF($O109="PARCIALMENTE ATENDIDA",1,0)</formula>
    </cfRule>
    <cfRule type="expression" priority="2793">
      <formula>IF($O109="ATENDIDA",1,0)</formula>
    </cfRule>
    <cfRule type="expression" dxfId="2129" priority="2794">
      <formula>IF($O109="DETECTADA",1,0)</formula>
    </cfRule>
  </conditionalFormatting>
  <conditionalFormatting sqref="O109">
    <cfRule type="expression" dxfId="2128" priority="2783">
      <formula>IF($O109="CONTINÚA",1,0)</formula>
    </cfRule>
    <cfRule type="expression" dxfId="2127" priority="2784">
      <formula>IF($O109="REQUERIMIENTO",1,0)</formula>
    </cfRule>
    <cfRule type="expression" dxfId="2126" priority="2785">
      <formula>IF($O109="PERSISTE",1,0)</formula>
    </cfRule>
    <cfRule type="expression" dxfId="2125" priority="2786">
      <formula>IF($O109="PARCIALMENTE ATENDIDA",1,0)</formula>
    </cfRule>
    <cfRule type="expression" priority="2787">
      <formula>IF($O109="ATENDIDA",1,0)</formula>
    </cfRule>
    <cfRule type="expression" dxfId="2124" priority="2788">
      <formula>IF($O109="DETECTADA",1,0)</formula>
    </cfRule>
  </conditionalFormatting>
  <conditionalFormatting sqref="O109">
    <cfRule type="expression" dxfId="2123" priority="2777">
      <formula>IF($O109="CONTINUA",1,0)</formula>
    </cfRule>
    <cfRule type="expression" dxfId="2122" priority="2778">
      <formula>IF($O109="REQUERIMIENTO",1,0)</formula>
    </cfRule>
    <cfRule type="expression" dxfId="2121" priority="2779">
      <formula>IF($O109="PERSISTE",1,0)</formula>
    </cfRule>
    <cfRule type="expression" dxfId="2120" priority="2780">
      <formula>IF($O109="PARCIALMENTE ATENDIDA",1,0)</formula>
    </cfRule>
    <cfRule type="expression" priority="2781">
      <formula>IF($O109="ATENDIDA",1,0)</formula>
    </cfRule>
    <cfRule type="expression" dxfId="2119" priority="2782">
      <formula>IF($O109="DETECTADA",1,0)</formula>
    </cfRule>
  </conditionalFormatting>
  <conditionalFormatting sqref="O109">
    <cfRule type="expression" dxfId="2118" priority="2771">
      <formula>IF($O109="CONTINÚA",1,0)</formula>
    </cfRule>
    <cfRule type="expression" dxfId="2117" priority="2772">
      <formula>IF($O109="REQUERIMIENTO",1,0)</formula>
    </cfRule>
    <cfRule type="expression" dxfId="2116" priority="2773">
      <formula>IF($O109="PERSISTE",1,0)</formula>
    </cfRule>
    <cfRule type="expression" dxfId="2115" priority="2774">
      <formula>IF($O109="PARCIALMENTE ATENDIDA",1,0)</formula>
    </cfRule>
    <cfRule type="expression" priority="2775">
      <formula>IF($O109="ATENDIDA",1,0)</formula>
    </cfRule>
    <cfRule type="expression" dxfId="2114" priority="2776">
      <formula>IF($O109="DETECTADA",1,0)</formula>
    </cfRule>
  </conditionalFormatting>
  <conditionalFormatting sqref="R109">
    <cfRule type="containsErrors" dxfId="2113" priority="2769">
      <formula>ISERROR(R109)</formula>
    </cfRule>
    <cfRule type="notContainsErrors" dxfId="2112" priority="2770">
      <formula>NOT(ISERROR(R109))</formula>
    </cfRule>
  </conditionalFormatting>
  <conditionalFormatting sqref="A108">
    <cfRule type="cellIs" dxfId="2111" priority="2737" operator="equal">
      <formula>900000000</formula>
    </cfRule>
  </conditionalFormatting>
  <conditionalFormatting sqref="A108 G108:I108 C108:E108 K108">
    <cfRule type="containsErrors" dxfId="2110" priority="2738">
      <formula>ISERROR(A108)</formula>
    </cfRule>
    <cfRule type="notContainsErrors" dxfId="2109" priority="2739">
      <formula>NOT(ISERROR(A108))</formula>
    </cfRule>
  </conditionalFormatting>
  <conditionalFormatting sqref="O108">
    <cfRule type="expression" dxfId="2108" priority="2731">
      <formula>IF($O108="CONTINUA",1,0)</formula>
    </cfRule>
    <cfRule type="expression" dxfId="2107" priority="2732">
      <formula>IF($O108="REQUERIMIENTO",1,0)</formula>
    </cfRule>
    <cfRule type="expression" dxfId="2106" priority="2733">
      <formula>IF($O108="PERSISTE",1,0)</formula>
    </cfRule>
    <cfRule type="expression" dxfId="2105" priority="2734">
      <formula>IF($O108="PARCIALMENTE ATENDIDA",1,0)</formula>
    </cfRule>
    <cfRule type="expression" priority="2735">
      <formula>IF($O108="ATENDIDA",1,0)</formula>
    </cfRule>
    <cfRule type="expression" dxfId="2104" priority="2736">
      <formula>IF($O108="DETECTADA",1,0)</formula>
    </cfRule>
  </conditionalFormatting>
  <conditionalFormatting sqref="O108">
    <cfRule type="expression" dxfId="2103" priority="2725">
      <formula>IF($O108="CONTINÚA",1,0)</formula>
    </cfRule>
    <cfRule type="expression" dxfId="2102" priority="2726">
      <formula>IF($O108="REQUERIMIENTO",1,0)</formula>
    </cfRule>
    <cfRule type="expression" dxfId="2101" priority="2727">
      <formula>IF($O108="PERSISTE",1,0)</formula>
    </cfRule>
    <cfRule type="expression" dxfId="2100" priority="2728">
      <formula>IF($O108="PARCIALMENTE ATENDIDA",1,0)</formula>
    </cfRule>
    <cfRule type="expression" priority="2729">
      <formula>IF($O108="ATENDIDA",1,0)</formula>
    </cfRule>
    <cfRule type="expression" dxfId="2099" priority="2730">
      <formula>IF($O108="DETECTADA",1,0)</formula>
    </cfRule>
  </conditionalFormatting>
  <conditionalFormatting sqref="O108">
    <cfRule type="expression" dxfId="2098" priority="2719">
      <formula>IF($O108="CONTINUA",1,0)</formula>
    </cfRule>
    <cfRule type="expression" dxfId="2097" priority="2720">
      <formula>IF($O108="REQUERIMIENTO",1,0)</formula>
    </cfRule>
    <cfRule type="expression" dxfId="2096" priority="2721">
      <formula>IF($O108="PERSISTE",1,0)</formula>
    </cfRule>
    <cfRule type="expression" dxfId="2095" priority="2722">
      <formula>IF($O108="PARCIALMENTE ATENDIDA",1,0)</formula>
    </cfRule>
    <cfRule type="expression" priority="2723">
      <formula>IF($O108="ATENDIDA",1,0)</formula>
    </cfRule>
    <cfRule type="expression" dxfId="2094" priority="2724">
      <formula>IF($O108="DETECTADA",1,0)</formula>
    </cfRule>
  </conditionalFormatting>
  <conditionalFormatting sqref="O108">
    <cfRule type="expression" dxfId="2093" priority="2713">
      <formula>IF($O108="CONTINÚA",1,0)</formula>
    </cfRule>
    <cfRule type="expression" dxfId="2092" priority="2714">
      <formula>IF($O108="REQUERIMIENTO",1,0)</formula>
    </cfRule>
    <cfRule type="expression" dxfId="2091" priority="2715">
      <formula>IF($O108="PERSISTE",1,0)</formula>
    </cfRule>
    <cfRule type="expression" dxfId="2090" priority="2716">
      <formula>IF($O108="PARCIALMENTE ATENDIDA",1,0)</formula>
    </cfRule>
    <cfRule type="expression" priority="2717">
      <formula>IF($O108="ATENDIDA",1,0)</formula>
    </cfRule>
    <cfRule type="expression" dxfId="2089" priority="2718">
      <formula>IF($O108="DETECTADA",1,0)</formula>
    </cfRule>
  </conditionalFormatting>
  <conditionalFormatting sqref="R108">
    <cfRule type="containsErrors" dxfId="2088" priority="2711">
      <formula>ISERROR(R108)</formula>
    </cfRule>
    <cfRule type="notContainsErrors" dxfId="2087" priority="2712">
      <formula>NOT(ISERROR(R108))</formula>
    </cfRule>
  </conditionalFormatting>
  <conditionalFormatting sqref="A107">
    <cfRule type="cellIs" dxfId="2086" priority="2708" operator="equal">
      <formula>900000000</formula>
    </cfRule>
  </conditionalFormatting>
  <conditionalFormatting sqref="A107 G107:I107 C107:E107 K107">
    <cfRule type="containsErrors" dxfId="2085" priority="2709">
      <formula>ISERROR(A107)</formula>
    </cfRule>
    <cfRule type="notContainsErrors" dxfId="2084" priority="2710">
      <formula>NOT(ISERROR(A107))</formula>
    </cfRule>
  </conditionalFormatting>
  <conditionalFormatting sqref="O107">
    <cfRule type="expression" dxfId="2083" priority="2702">
      <formula>IF($O107="CONTINUA",1,0)</formula>
    </cfRule>
    <cfRule type="expression" dxfId="2082" priority="2703">
      <formula>IF($O107="REQUERIMIENTO",1,0)</formula>
    </cfRule>
    <cfRule type="expression" dxfId="2081" priority="2704">
      <formula>IF($O107="PERSISTE",1,0)</formula>
    </cfRule>
    <cfRule type="expression" dxfId="2080" priority="2705">
      <formula>IF($O107="PARCIALMENTE ATENDIDA",1,0)</formula>
    </cfRule>
    <cfRule type="expression" priority="2706">
      <formula>IF($O107="ATENDIDA",1,0)</formula>
    </cfRule>
    <cfRule type="expression" dxfId="2079" priority="2707">
      <formula>IF($O107="DETECTADA",1,0)</formula>
    </cfRule>
  </conditionalFormatting>
  <conditionalFormatting sqref="O107">
    <cfRule type="expression" dxfId="2078" priority="2696">
      <formula>IF($O107="CONTINÚA",1,0)</formula>
    </cfRule>
    <cfRule type="expression" dxfId="2077" priority="2697">
      <formula>IF($O107="REQUERIMIENTO",1,0)</formula>
    </cfRule>
    <cfRule type="expression" dxfId="2076" priority="2698">
      <formula>IF($O107="PERSISTE",1,0)</formula>
    </cfRule>
    <cfRule type="expression" dxfId="2075" priority="2699">
      <formula>IF($O107="PARCIALMENTE ATENDIDA",1,0)</formula>
    </cfRule>
    <cfRule type="expression" priority="2700">
      <formula>IF($O107="ATENDIDA",1,0)</formula>
    </cfRule>
    <cfRule type="expression" dxfId="2074" priority="2701">
      <formula>IF($O107="DETECTADA",1,0)</formula>
    </cfRule>
  </conditionalFormatting>
  <conditionalFormatting sqref="O107">
    <cfRule type="expression" dxfId="2073" priority="2690">
      <formula>IF($O107="CONTINUA",1,0)</formula>
    </cfRule>
    <cfRule type="expression" dxfId="2072" priority="2691">
      <formula>IF($O107="REQUERIMIENTO",1,0)</formula>
    </cfRule>
    <cfRule type="expression" dxfId="2071" priority="2692">
      <formula>IF($O107="PERSISTE",1,0)</formula>
    </cfRule>
    <cfRule type="expression" dxfId="2070" priority="2693">
      <formula>IF($O107="PARCIALMENTE ATENDIDA",1,0)</formula>
    </cfRule>
    <cfRule type="expression" priority="2694">
      <formula>IF($O107="ATENDIDA",1,0)</formula>
    </cfRule>
    <cfRule type="expression" dxfId="2069" priority="2695">
      <formula>IF($O107="DETECTADA",1,0)</formula>
    </cfRule>
  </conditionalFormatting>
  <conditionalFormatting sqref="O107">
    <cfRule type="expression" dxfId="2068" priority="2684">
      <formula>IF($O107="CONTINÚA",1,0)</formula>
    </cfRule>
    <cfRule type="expression" dxfId="2067" priority="2685">
      <formula>IF($O107="REQUERIMIENTO",1,0)</formula>
    </cfRule>
    <cfRule type="expression" dxfId="2066" priority="2686">
      <formula>IF($O107="PERSISTE",1,0)</formula>
    </cfRule>
    <cfRule type="expression" dxfId="2065" priority="2687">
      <formula>IF($O107="PARCIALMENTE ATENDIDA",1,0)</formula>
    </cfRule>
    <cfRule type="expression" priority="2688">
      <formula>IF($O107="ATENDIDA",1,0)</formula>
    </cfRule>
    <cfRule type="expression" dxfId="2064" priority="2689">
      <formula>IF($O107="DETECTADA",1,0)</formula>
    </cfRule>
  </conditionalFormatting>
  <conditionalFormatting sqref="R107">
    <cfRule type="containsErrors" dxfId="2063" priority="2682">
      <formula>ISERROR(R107)</formula>
    </cfRule>
    <cfRule type="notContainsErrors" dxfId="2062" priority="2683">
      <formula>NOT(ISERROR(R107))</formula>
    </cfRule>
  </conditionalFormatting>
  <conditionalFormatting sqref="A106">
    <cfRule type="cellIs" dxfId="2061" priority="2679" operator="equal">
      <formula>900000000</formula>
    </cfRule>
  </conditionalFormatting>
  <conditionalFormatting sqref="A106 G106:I106 C106:E106 K106">
    <cfRule type="containsErrors" dxfId="2060" priority="2680">
      <formula>ISERROR(A106)</formula>
    </cfRule>
    <cfRule type="notContainsErrors" dxfId="2059" priority="2681">
      <formula>NOT(ISERROR(A106))</formula>
    </cfRule>
  </conditionalFormatting>
  <conditionalFormatting sqref="O106">
    <cfRule type="expression" dxfId="2058" priority="2673">
      <formula>IF($O106="CONTINUA",1,0)</formula>
    </cfRule>
    <cfRule type="expression" dxfId="2057" priority="2674">
      <formula>IF($O106="REQUERIMIENTO",1,0)</formula>
    </cfRule>
    <cfRule type="expression" dxfId="2056" priority="2675">
      <formula>IF($O106="PERSISTE",1,0)</formula>
    </cfRule>
    <cfRule type="expression" dxfId="2055" priority="2676">
      <formula>IF($O106="PARCIALMENTE ATENDIDA",1,0)</formula>
    </cfRule>
    <cfRule type="expression" priority="2677">
      <formula>IF($O106="ATENDIDA",1,0)</formula>
    </cfRule>
    <cfRule type="expression" dxfId="2054" priority="2678">
      <formula>IF($O106="DETECTADA",1,0)</formula>
    </cfRule>
  </conditionalFormatting>
  <conditionalFormatting sqref="O106">
    <cfRule type="expression" dxfId="2053" priority="2667">
      <formula>IF($O106="CONTINÚA",1,0)</formula>
    </cfRule>
    <cfRule type="expression" dxfId="2052" priority="2668">
      <formula>IF($O106="REQUERIMIENTO",1,0)</formula>
    </cfRule>
    <cfRule type="expression" dxfId="2051" priority="2669">
      <formula>IF($O106="PERSISTE",1,0)</formula>
    </cfRule>
    <cfRule type="expression" dxfId="2050" priority="2670">
      <formula>IF($O106="PARCIALMENTE ATENDIDA",1,0)</formula>
    </cfRule>
    <cfRule type="expression" priority="2671">
      <formula>IF($O106="ATENDIDA",1,0)</formula>
    </cfRule>
    <cfRule type="expression" dxfId="2049" priority="2672">
      <formula>IF($O106="DETECTADA",1,0)</formula>
    </cfRule>
  </conditionalFormatting>
  <conditionalFormatting sqref="O106">
    <cfRule type="expression" dxfId="2048" priority="2661">
      <formula>IF($O106="CONTINUA",1,0)</formula>
    </cfRule>
    <cfRule type="expression" dxfId="2047" priority="2662">
      <formula>IF($O106="REQUERIMIENTO",1,0)</formula>
    </cfRule>
    <cfRule type="expression" dxfId="2046" priority="2663">
      <formula>IF($O106="PERSISTE",1,0)</formula>
    </cfRule>
    <cfRule type="expression" dxfId="2045" priority="2664">
      <formula>IF($O106="PARCIALMENTE ATENDIDA",1,0)</formula>
    </cfRule>
    <cfRule type="expression" priority="2665">
      <formula>IF($O106="ATENDIDA",1,0)</formula>
    </cfRule>
    <cfRule type="expression" dxfId="2044" priority="2666">
      <formula>IF($O106="DETECTADA",1,0)</formula>
    </cfRule>
  </conditionalFormatting>
  <conditionalFormatting sqref="O106">
    <cfRule type="expression" dxfId="2043" priority="2655">
      <formula>IF($O106="CONTINÚA",1,0)</formula>
    </cfRule>
    <cfRule type="expression" dxfId="2042" priority="2656">
      <formula>IF($O106="REQUERIMIENTO",1,0)</formula>
    </cfRule>
    <cfRule type="expression" dxfId="2041" priority="2657">
      <formula>IF($O106="PERSISTE",1,0)</formula>
    </cfRule>
    <cfRule type="expression" dxfId="2040" priority="2658">
      <formula>IF($O106="PARCIALMENTE ATENDIDA",1,0)</formula>
    </cfRule>
    <cfRule type="expression" priority="2659">
      <formula>IF($O106="ATENDIDA",1,0)</formula>
    </cfRule>
    <cfRule type="expression" dxfId="2039" priority="2660">
      <formula>IF($O106="DETECTADA",1,0)</formula>
    </cfRule>
  </conditionalFormatting>
  <conditionalFormatting sqref="R106">
    <cfRule type="containsErrors" dxfId="2038" priority="2653">
      <formula>ISERROR(R106)</formula>
    </cfRule>
    <cfRule type="notContainsErrors" dxfId="2037" priority="2654">
      <formula>NOT(ISERROR(R106))</formula>
    </cfRule>
  </conditionalFormatting>
  <conditionalFormatting sqref="A105">
    <cfRule type="cellIs" dxfId="2036" priority="2650" operator="equal">
      <formula>900000000</formula>
    </cfRule>
  </conditionalFormatting>
  <conditionalFormatting sqref="A105 G105:I105 C105:E105 K105">
    <cfRule type="containsErrors" dxfId="2035" priority="2651">
      <formula>ISERROR(A105)</formula>
    </cfRule>
    <cfRule type="notContainsErrors" dxfId="2034" priority="2652">
      <formula>NOT(ISERROR(A105))</formula>
    </cfRule>
  </conditionalFormatting>
  <conditionalFormatting sqref="O105">
    <cfRule type="expression" dxfId="2033" priority="2644">
      <formula>IF($O105="CONTINUA",1,0)</formula>
    </cfRule>
    <cfRule type="expression" dxfId="2032" priority="2645">
      <formula>IF($O105="REQUERIMIENTO",1,0)</formula>
    </cfRule>
    <cfRule type="expression" dxfId="2031" priority="2646">
      <formula>IF($O105="PERSISTE",1,0)</formula>
    </cfRule>
    <cfRule type="expression" dxfId="2030" priority="2647">
      <formula>IF($O105="PARCIALMENTE ATENDIDA",1,0)</formula>
    </cfRule>
    <cfRule type="expression" priority="2648">
      <formula>IF($O105="ATENDIDA",1,0)</formula>
    </cfRule>
    <cfRule type="expression" dxfId="2029" priority="2649">
      <formula>IF($O105="DETECTADA",1,0)</formula>
    </cfRule>
  </conditionalFormatting>
  <conditionalFormatting sqref="O105">
    <cfRule type="expression" dxfId="2028" priority="2638">
      <formula>IF($O105="CONTINÚA",1,0)</formula>
    </cfRule>
    <cfRule type="expression" dxfId="2027" priority="2639">
      <formula>IF($O105="REQUERIMIENTO",1,0)</formula>
    </cfRule>
    <cfRule type="expression" dxfId="2026" priority="2640">
      <formula>IF($O105="PERSISTE",1,0)</formula>
    </cfRule>
    <cfRule type="expression" dxfId="2025" priority="2641">
      <formula>IF($O105="PARCIALMENTE ATENDIDA",1,0)</formula>
    </cfRule>
    <cfRule type="expression" priority="2642">
      <formula>IF($O105="ATENDIDA",1,0)</formula>
    </cfRule>
    <cfRule type="expression" dxfId="2024" priority="2643">
      <formula>IF($O105="DETECTADA",1,0)</formula>
    </cfRule>
  </conditionalFormatting>
  <conditionalFormatting sqref="O105">
    <cfRule type="expression" dxfId="2023" priority="2632">
      <formula>IF($O105="CONTINUA",1,0)</formula>
    </cfRule>
    <cfRule type="expression" dxfId="2022" priority="2633">
      <formula>IF($O105="REQUERIMIENTO",1,0)</formula>
    </cfRule>
    <cfRule type="expression" dxfId="2021" priority="2634">
      <formula>IF($O105="PERSISTE",1,0)</formula>
    </cfRule>
    <cfRule type="expression" dxfId="2020" priority="2635">
      <formula>IF($O105="PARCIALMENTE ATENDIDA",1,0)</formula>
    </cfRule>
    <cfRule type="expression" priority="2636">
      <formula>IF($O105="ATENDIDA",1,0)</formula>
    </cfRule>
    <cfRule type="expression" dxfId="2019" priority="2637">
      <formula>IF($O105="DETECTADA",1,0)</formula>
    </cfRule>
  </conditionalFormatting>
  <conditionalFormatting sqref="O105">
    <cfRule type="expression" dxfId="2018" priority="2626">
      <formula>IF($O105="CONTINÚA",1,0)</formula>
    </cfRule>
    <cfRule type="expression" dxfId="2017" priority="2627">
      <formula>IF($O105="REQUERIMIENTO",1,0)</formula>
    </cfRule>
    <cfRule type="expression" dxfId="2016" priority="2628">
      <formula>IF($O105="PERSISTE",1,0)</formula>
    </cfRule>
    <cfRule type="expression" dxfId="2015" priority="2629">
      <formula>IF($O105="PARCIALMENTE ATENDIDA",1,0)</formula>
    </cfRule>
    <cfRule type="expression" priority="2630">
      <formula>IF($O105="ATENDIDA",1,0)</formula>
    </cfRule>
    <cfRule type="expression" dxfId="2014" priority="2631">
      <formula>IF($O105="DETECTADA",1,0)</formula>
    </cfRule>
  </conditionalFormatting>
  <conditionalFormatting sqref="R105">
    <cfRule type="containsErrors" dxfId="2013" priority="2624">
      <formula>ISERROR(R105)</formula>
    </cfRule>
    <cfRule type="notContainsErrors" dxfId="2012" priority="2625">
      <formula>NOT(ISERROR(R105))</formula>
    </cfRule>
  </conditionalFormatting>
  <conditionalFormatting sqref="A104">
    <cfRule type="cellIs" dxfId="2011" priority="2621" operator="equal">
      <formula>900000000</formula>
    </cfRule>
  </conditionalFormatting>
  <conditionalFormatting sqref="A104 G104:I104 C104:E104 K104">
    <cfRule type="containsErrors" dxfId="2010" priority="2622">
      <formula>ISERROR(A104)</formula>
    </cfRule>
    <cfRule type="notContainsErrors" dxfId="2009" priority="2623">
      <formula>NOT(ISERROR(A104))</formula>
    </cfRule>
  </conditionalFormatting>
  <conditionalFormatting sqref="O104">
    <cfRule type="expression" dxfId="2008" priority="2615">
      <formula>IF($O104="CONTINUA",1,0)</formula>
    </cfRule>
    <cfRule type="expression" dxfId="2007" priority="2616">
      <formula>IF($O104="REQUERIMIENTO",1,0)</formula>
    </cfRule>
    <cfRule type="expression" dxfId="2006" priority="2617">
      <formula>IF($O104="PERSISTE",1,0)</formula>
    </cfRule>
    <cfRule type="expression" dxfId="2005" priority="2618">
      <formula>IF($O104="PARCIALMENTE ATENDIDA",1,0)</formula>
    </cfRule>
    <cfRule type="expression" priority="2619">
      <formula>IF($O104="ATENDIDA",1,0)</formula>
    </cfRule>
    <cfRule type="expression" dxfId="2004" priority="2620">
      <formula>IF($O104="DETECTADA",1,0)</formula>
    </cfRule>
  </conditionalFormatting>
  <conditionalFormatting sqref="O104">
    <cfRule type="expression" dxfId="2003" priority="2609">
      <formula>IF($O104="CONTINÚA",1,0)</formula>
    </cfRule>
    <cfRule type="expression" dxfId="2002" priority="2610">
      <formula>IF($O104="REQUERIMIENTO",1,0)</formula>
    </cfRule>
    <cfRule type="expression" dxfId="2001" priority="2611">
      <formula>IF($O104="PERSISTE",1,0)</formula>
    </cfRule>
    <cfRule type="expression" dxfId="2000" priority="2612">
      <formula>IF($O104="PARCIALMENTE ATENDIDA",1,0)</formula>
    </cfRule>
    <cfRule type="expression" priority="2613">
      <formula>IF($O104="ATENDIDA",1,0)</formula>
    </cfRule>
    <cfRule type="expression" dxfId="1999" priority="2614">
      <formula>IF($O104="DETECTADA",1,0)</formula>
    </cfRule>
  </conditionalFormatting>
  <conditionalFormatting sqref="O104">
    <cfRule type="expression" dxfId="1998" priority="2603">
      <formula>IF($O104="CONTINUA",1,0)</formula>
    </cfRule>
    <cfRule type="expression" dxfId="1997" priority="2604">
      <formula>IF($O104="REQUERIMIENTO",1,0)</formula>
    </cfRule>
    <cfRule type="expression" dxfId="1996" priority="2605">
      <formula>IF($O104="PERSISTE",1,0)</formula>
    </cfRule>
    <cfRule type="expression" dxfId="1995" priority="2606">
      <formula>IF($O104="PARCIALMENTE ATENDIDA",1,0)</formula>
    </cfRule>
    <cfRule type="expression" priority="2607">
      <formula>IF($O104="ATENDIDA",1,0)</formula>
    </cfRule>
    <cfRule type="expression" dxfId="1994" priority="2608">
      <formula>IF($O104="DETECTADA",1,0)</formula>
    </cfRule>
  </conditionalFormatting>
  <conditionalFormatting sqref="O104">
    <cfRule type="expression" dxfId="1993" priority="2597">
      <formula>IF($O104="CONTINÚA",1,0)</formula>
    </cfRule>
    <cfRule type="expression" dxfId="1992" priority="2598">
      <formula>IF($O104="REQUERIMIENTO",1,0)</formula>
    </cfRule>
    <cfRule type="expression" dxfId="1991" priority="2599">
      <formula>IF($O104="PERSISTE",1,0)</formula>
    </cfRule>
    <cfRule type="expression" dxfId="1990" priority="2600">
      <formula>IF($O104="PARCIALMENTE ATENDIDA",1,0)</formula>
    </cfRule>
    <cfRule type="expression" priority="2601">
      <formula>IF($O104="ATENDIDA",1,0)</formula>
    </cfRule>
    <cfRule type="expression" dxfId="1989" priority="2602">
      <formula>IF($O104="DETECTADA",1,0)</formula>
    </cfRule>
  </conditionalFormatting>
  <conditionalFormatting sqref="R104">
    <cfRule type="containsErrors" dxfId="1988" priority="2595">
      <formula>ISERROR(R104)</formula>
    </cfRule>
    <cfRule type="notContainsErrors" dxfId="1987" priority="2596">
      <formula>NOT(ISERROR(R104))</formula>
    </cfRule>
  </conditionalFormatting>
  <conditionalFormatting sqref="A103">
    <cfRule type="cellIs" dxfId="1986" priority="2592" operator="equal">
      <formula>900000000</formula>
    </cfRule>
  </conditionalFormatting>
  <conditionalFormatting sqref="A103 G103:I103 C103:E103 K103">
    <cfRule type="containsErrors" dxfId="1985" priority="2593">
      <formula>ISERROR(A103)</formula>
    </cfRule>
    <cfRule type="notContainsErrors" dxfId="1984" priority="2594">
      <formula>NOT(ISERROR(A103))</formula>
    </cfRule>
  </conditionalFormatting>
  <conditionalFormatting sqref="O103">
    <cfRule type="expression" dxfId="1983" priority="2586">
      <formula>IF($O103="CONTINUA",1,0)</formula>
    </cfRule>
    <cfRule type="expression" dxfId="1982" priority="2587">
      <formula>IF($O103="REQUERIMIENTO",1,0)</formula>
    </cfRule>
    <cfRule type="expression" dxfId="1981" priority="2588">
      <formula>IF($O103="PERSISTE",1,0)</formula>
    </cfRule>
    <cfRule type="expression" dxfId="1980" priority="2589">
      <formula>IF($O103="PARCIALMENTE ATENDIDA",1,0)</formula>
    </cfRule>
    <cfRule type="expression" priority="2590">
      <formula>IF($O103="ATENDIDA",1,0)</formula>
    </cfRule>
    <cfRule type="expression" dxfId="1979" priority="2591">
      <formula>IF($O103="DETECTADA",1,0)</formula>
    </cfRule>
  </conditionalFormatting>
  <conditionalFormatting sqref="O103">
    <cfRule type="expression" dxfId="1978" priority="2580">
      <formula>IF($O103="CONTINÚA",1,0)</formula>
    </cfRule>
    <cfRule type="expression" dxfId="1977" priority="2581">
      <formula>IF($O103="REQUERIMIENTO",1,0)</formula>
    </cfRule>
    <cfRule type="expression" dxfId="1976" priority="2582">
      <formula>IF($O103="PERSISTE",1,0)</formula>
    </cfRule>
    <cfRule type="expression" dxfId="1975" priority="2583">
      <formula>IF($O103="PARCIALMENTE ATENDIDA",1,0)</formula>
    </cfRule>
    <cfRule type="expression" priority="2584">
      <formula>IF($O103="ATENDIDA",1,0)</formula>
    </cfRule>
    <cfRule type="expression" dxfId="1974" priority="2585">
      <formula>IF($O103="DETECTADA",1,0)</formula>
    </cfRule>
  </conditionalFormatting>
  <conditionalFormatting sqref="O103">
    <cfRule type="expression" dxfId="1973" priority="2574">
      <formula>IF($O103="CONTINUA",1,0)</formula>
    </cfRule>
    <cfRule type="expression" dxfId="1972" priority="2575">
      <formula>IF($O103="REQUERIMIENTO",1,0)</formula>
    </cfRule>
    <cfRule type="expression" dxfId="1971" priority="2576">
      <formula>IF($O103="PERSISTE",1,0)</formula>
    </cfRule>
    <cfRule type="expression" dxfId="1970" priority="2577">
      <formula>IF($O103="PARCIALMENTE ATENDIDA",1,0)</formula>
    </cfRule>
    <cfRule type="expression" priority="2578">
      <formula>IF($O103="ATENDIDA",1,0)</formula>
    </cfRule>
    <cfRule type="expression" dxfId="1969" priority="2579">
      <formula>IF($O103="DETECTADA",1,0)</formula>
    </cfRule>
  </conditionalFormatting>
  <conditionalFormatting sqref="O103">
    <cfRule type="expression" dxfId="1968" priority="2568">
      <formula>IF($O103="CONTINÚA",1,0)</formula>
    </cfRule>
    <cfRule type="expression" dxfId="1967" priority="2569">
      <formula>IF($O103="REQUERIMIENTO",1,0)</formula>
    </cfRule>
    <cfRule type="expression" dxfId="1966" priority="2570">
      <formula>IF($O103="PERSISTE",1,0)</formula>
    </cfRule>
    <cfRule type="expression" dxfId="1965" priority="2571">
      <formula>IF($O103="PARCIALMENTE ATENDIDA",1,0)</formula>
    </cfRule>
    <cfRule type="expression" priority="2572">
      <formula>IF($O103="ATENDIDA",1,0)</formula>
    </cfRule>
    <cfRule type="expression" dxfId="1964" priority="2573">
      <formula>IF($O103="DETECTADA",1,0)</formula>
    </cfRule>
  </conditionalFormatting>
  <conditionalFormatting sqref="R103">
    <cfRule type="containsErrors" dxfId="1963" priority="2566">
      <formula>ISERROR(R103)</formula>
    </cfRule>
    <cfRule type="notContainsErrors" dxfId="1962" priority="2567">
      <formula>NOT(ISERROR(R103))</formula>
    </cfRule>
  </conditionalFormatting>
  <conditionalFormatting sqref="A102">
    <cfRule type="cellIs" dxfId="1961" priority="2563" operator="equal">
      <formula>900000000</formula>
    </cfRule>
  </conditionalFormatting>
  <conditionalFormatting sqref="A102 G102:I102 C102:E102 K102">
    <cfRule type="containsErrors" dxfId="1960" priority="2564">
      <formula>ISERROR(A102)</formula>
    </cfRule>
    <cfRule type="notContainsErrors" dxfId="1959" priority="2565">
      <formula>NOT(ISERROR(A102))</formula>
    </cfRule>
  </conditionalFormatting>
  <conditionalFormatting sqref="O102">
    <cfRule type="expression" dxfId="1958" priority="2557">
      <formula>IF($O102="CONTINUA",1,0)</formula>
    </cfRule>
    <cfRule type="expression" dxfId="1957" priority="2558">
      <formula>IF($O102="REQUERIMIENTO",1,0)</formula>
    </cfRule>
    <cfRule type="expression" dxfId="1956" priority="2559">
      <formula>IF($O102="PERSISTE",1,0)</formula>
    </cfRule>
    <cfRule type="expression" dxfId="1955" priority="2560">
      <formula>IF($O102="PARCIALMENTE ATENDIDA",1,0)</formula>
    </cfRule>
    <cfRule type="expression" priority="2561">
      <formula>IF($O102="ATENDIDA",1,0)</formula>
    </cfRule>
    <cfRule type="expression" dxfId="1954" priority="2562">
      <formula>IF($O102="DETECTADA",1,0)</formula>
    </cfRule>
  </conditionalFormatting>
  <conditionalFormatting sqref="O102">
    <cfRule type="expression" dxfId="1953" priority="2551">
      <formula>IF($O102="CONTINÚA",1,0)</formula>
    </cfRule>
    <cfRule type="expression" dxfId="1952" priority="2552">
      <formula>IF($O102="REQUERIMIENTO",1,0)</formula>
    </cfRule>
    <cfRule type="expression" dxfId="1951" priority="2553">
      <formula>IF($O102="PERSISTE",1,0)</formula>
    </cfRule>
    <cfRule type="expression" dxfId="1950" priority="2554">
      <formula>IF($O102="PARCIALMENTE ATENDIDA",1,0)</formula>
    </cfRule>
    <cfRule type="expression" priority="2555">
      <formula>IF($O102="ATENDIDA",1,0)</formula>
    </cfRule>
    <cfRule type="expression" dxfId="1949" priority="2556">
      <formula>IF($O102="DETECTADA",1,0)</formula>
    </cfRule>
  </conditionalFormatting>
  <conditionalFormatting sqref="O102">
    <cfRule type="expression" dxfId="1948" priority="2545">
      <formula>IF($O102="CONTINUA",1,0)</formula>
    </cfRule>
    <cfRule type="expression" dxfId="1947" priority="2546">
      <formula>IF($O102="REQUERIMIENTO",1,0)</formula>
    </cfRule>
    <cfRule type="expression" dxfId="1946" priority="2547">
      <formula>IF($O102="PERSISTE",1,0)</formula>
    </cfRule>
    <cfRule type="expression" dxfId="1945" priority="2548">
      <formula>IF($O102="PARCIALMENTE ATENDIDA",1,0)</formula>
    </cfRule>
    <cfRule type="expression" priority="2549">
      <formula>IF($O102="ATENDIDA",1,0)</formula>
    </cfRule>
    <cfRule type="expression" dxfId="1944" priority="2550">
      <formula>IF($O102="DETECTADA",1,0)</formula>
    </cfRule>
  </conditionalFormatting>
  <conditionalFormatting sqref="O102">
    <cfRule type="expression" dxfId="1943" priority="2539">
      <formula>IF($O102="CONTINÚA",1,0)</formula>
    </cfRule>
    <cfRule type="expression" dxfId="1942" priority="2540">
      <formula>IF($O102="REQUERIMIENTO",1,0)</formula>
    </cfRule>
    <cfRule type="expression" dxfId="1941" priority="2541">
      <formula>IF($O102="PERSISTE",1,0)</formula>
    </cfRule>
    <cfRule type="expression" dxfId="1940" priority="2542">
      <formula>IF($O102="PARCIALMENTE ATENDIDA",1,0)</formula>
    </cfRule>
    <cfRule type="expression" priority="2543">
      <formula>IF($O102="ATENDIDA",1,0)</formula>
    </cfRule>
    <cfRule type="expression" dxfId="1939" priority="2544">
      <formula>IF($O102="DETECTADA",1,0)</formula>
    </cfRule>
  </conditionalFormatting>
  <conditionalFormatting sqref="R102">
    <cfRule type="containsErrors" dxfId="1938" priority="2537">
      <formula>ISERROR(R102)</formula>
    </cfRule>
    <cfRule type="notContainsErrors" dxfId="1937" priority="2538">
      <formula>NOT(ISERROR(R102))</formula>
    </cfRule>
  </conditionalFormatting>
  <conditionalFormatting sqref="A101">
    <cfRule type="cellIs" dxfId="1936" priority="2534" operator="equal">
      <formula>900000000</formula>
    </cfRule>
  </conditionalFormatting>
  <conditionalFormatting sqref="A101 G101:I101 C101:E101 K101">
    <cfRule type="containsErrors" dxfId="1935" priority="2535">
      <formula>ISERROR(A101)</formula>
    </cfRule>
    <cfRule type="notContainsErrors" dxfId="1934" priority="2536">
      <formula>NOT(ISERROR(A101))</formula>
    </cfRule>
  </conditionalFormatting>
  <conditionalFormatting sqref="O101">
    <cfRule type="expression" dxfId="1933" priority="2528">
      <formula>IF($O101="CONTINUA",1,0)</formula>
    </cfRule>
    <cfRule type="expression" dxfId="1932" priority="2529">
      <formula>IF($O101="REQUERIMIENTO",1,0)</formula>
    </cfRule>
    <cfRule type="expression" dxfId="1931" priority="2530">
      <formula>IF($O101="PERSISTE",1,0)</formula>
    </cfRule>
    <cfRule type="expression" dxfId="1930" priority="2531">
      <formula>IF($O101="PARCIALMENTE ATENDIDA",1,0)</formula>
    </cfRule>
    <cfRule type="expression" priority="2532">
      <formula>IF($O101="ATENDIDA",1,0)</formula>
    </cfRule>
    <cfRule type="expression" dxfId="1929" priority="2533">
      <formula>IF($O101="DETECTADA",1,0)</formula>
    </cfRule>
  </conditionalFormatting>
  <conditionalFormatting sqref="O101">
    <cfRule type="expression" dxfId="1928" priority="2522">
      <formula>IF($O101="CONTINÚA",1,0)</formula>
    </cfRule>
    <cfRule type="expression" dxfId="1927" priority="2523">
      <formula>IF($O101="REQUERIMIENTO",1,0)</formula>
    </cfRule>
    <cfRule type="expression" dxfId="1926" priority="2524">
      <formula>IF($O101="PERSISTE",1,0)</formula>
    </cfRule>
    <cfRule type="expression" dxfId="1925" priority="2525">
      <formula>IF($O101="PARCIALMENTE ATENDIDA",1,0)</formula>
    </cfRule>
    <cfRule type="expression" priority="2526">
      <formula>IF($O101="ATENDIDA",1,0)</formula>
    </cfRule>
    <cfRule type="expression" dxfId="1924" priority="2527">
      <formula>IF($O101="DETECTADA",1,0)</formula>
    </cfRule>
  </conditionalFormatting>
  <conditionalFormatting sqref="O101">
    <cfRule type="expression" dxfId="1923" priority="2516">
      <formula>IF($O101="CONTINUA",1,0)</formula>
    </cfRule>
    <cfRule type="expression" dxfId="1922" priority="2517">
      <formula>IF($O101="REQUERIMIENTO",1,0)</formula>
    </cfRule>
    <cfRule type="expression" dxfId="1921" priority="2518">
      <formula>IF($O101="PERSISTE",1,0)</formula>
    </cfRule>
    <cfRule type="expression" dxfId="1920" priority="2519">
      <formula>IF($O101="PARCIALMENTE ATENDIDA",1,0)</formula>
    </cfRule>
    <cfRule type="expression" priority="2520">
      <formula>IF($O101="ATENDIDA",1,0)</formula>
    </cfRule>
    <cfRule type="expression" dxfId="1919" priority="2521">
      <formula>IF($O101="DETECTADA",1,0)</formula>
    </cfRule>
  </conditionalFormatting>
  <conditionalFormatting sqref="O101">
    <cfRule type="expression" dxfId="1918" priority="2510">
      <formula>IF($O101="CONTINÚA",1,0)</formula>
    </cfRule>
    <cfRule type="expression" dxfId="1917" priority="2511">
      <formula>IF($O101="REQUERIMIENTO",1,0)</formula>
    </cfRule>
    <cfRule type="expression" dxfId="1916" priority="2512">
      <formula>IF($O101="PERSISTE",1,0)</formula>
    </cfRule>
    <cfRule type="expression" dxfId="1915" priority="2513">
      <formula>IF($O101="PARCIALMENTE ATENDIDA",1,0)</formula>
    </cfRule>
    <cfRule type="expression" priority="2514">
      <formula>IF($O101="ATENDIDA",1,0)</formula>
    </cfRule>
    <cfRule type="expression" dxfId="1914" priority="2515">
      <formula>IF($O101="DETECTADA",1,0)</formula>
    </cfRule>
  </conditionalFormatting>
  <conditionalFormatting sqref="R101">
    <cfRule type="containsErrors" dxfId="1913" priority="2508">
      <formula>ISERROR(R101)</formula>
    </cfRule>
    <cfRule type="notContainsErrors" dxfId="1912" priority="2509">
      <formula>NOT(ISERROR(R101))</formula>
    </cfRule>
  </conditionalFormatting>
  <conditionalFormatting sqref="A100">
    <cfRule type="cellIs" dxfId="1911" priority="2505" operator="equal">
      <formula>900000000</formula>
    </cfRule>
  </conditionalFormatting>
  <conditionalFormatting sqref="A100 G100:I100 C100:E100 K100">
    <cfRule type="containsErrors" dxfId="1910" priority="2506">
      <formula>ISERROR(A100)</formula>
    </cfRule>
    <cfRule type="notContainsErrors" dxfId="1909" priority="2507">
      <formula>NOT(ISERROR(A100))</formula>
    </cfRule>
  </conditionalFormatting>
  <conditionalFormatting sqref="O100">
    <cfRule type="expression" dxfId="1908" priority="2499">
      <formula>IF($O100="CONTINUA",1,0)</formula>
    </cfRule>
    <cfRule type="expression" dxfId="1907" priority="2500">
      <formula>IF($O100="REQUERIMIENTO",1,0)</formula>
    </cfRule>
    <cfRule type="expression" dxfId="1906" priority="2501">
      <formula>IF($O100="PERSISTE",1,0)</formula>
    </cfRule>
    <cfRule type="expression" dxfId="1905" priority="2502">
      <formula>IF($O100="PARCIALMENTE ATENDIDA",1,0)</formula>
    </cfRule>
    <cfRule type="expression" priority="2503">
      <formula>IF($O100="ATENDIDA",1,0)</formula>
    </cfRule>
    <cfRule type="expression" dxfId="1904" priority="2504">
      <formula>IF($O100="DETECTADA",1,0)</formula>
    </cfRule>
  </conditionalFormatting>
  <conditionalFormatting sqref="O100">
    <cfRule type="expression" dxfId="1903" priority="2493">
      <formula>IF($O100="CONTINÚA",1,0)</formula>
    </cfRule>
    <cfRule type="expression" dxfId="1902" priority="2494">
      <formula>IF($O100="REQUERIMIENTO",1,0)</formula>
    </cfRule>
    <cfRule type="expression" dxfId="1901" priority="2495">
      <formula>IF($O100="PERSISTE",1,0)</formula>
    </cfRule>
    <cfRule type="expression" dxfId="1900" priority="2496">
      <formula>IF($O100="PARCIALMENTE ATENDIDA",1,0)</formula>
    </cfRule>
    <cfRule type="expression" priority="2497">
      <formula>IF($O100="ATENDIDA",1,0)</formula>
    </cfRule>
    <cfRule type="expression" dxfId="1899" priority="2498">
      <formula>IF($O100="DETECTADA",1,0)</formula>
    </cfRule>
  </conditionalFormatting>
  <conditionalFormatting sqref="O100">
    <cfRule type="expression" dxfId="1898" priority="2487">
      <formula>IF($O100="CONTINUA",1,0)</formula>
    </cfRule>
    <cfRule type="expression" dxfId="1897" priority="2488">
      <formula>IF($O100="REQUERIMIENTO",1,0)</formula>
    </cfRule>
    <cfRule type="expression" dxfId="1896" priority="2489">
      <formula>IF($O100="PERSISTE",1,0)</formula>
    </cfRule>
    <cfRule type="expression" dxfId="1895" priority="2490">
      <formula>IF($O100="PARCIALMENTE ATENDIDA",1,0)</formula>
    </cfRule>
    <cfRule type="expression" priority="2491">
      <formula>IF($O100="ATENDIDA",1,0)</formula>
    </cfRule>
    <cfRule type="expression" dxfId="1894" priority="2492">
      <formula>IF($O100="DETECTADA",1,0)</formula>
    </cfRule>
  </conditionalFormatting>
  <conditionalFormatting sqref="O100">
    <cfRule type="expression" dxfId="1893" priority="2481">
      <formula>IF($O100="CONTINÚA",1,0)</formula>
    </cfRule>
    <cfRule type="expression" dxfId="1892" priority="2482">
      <formula>IF($O100="REQUERIMIENTO",1,0)</formula>
    </cfRule>
    <cfRule type="expression" dxfId="1891" priority="2483">
      <formula>IF($O100="PERSISTE",1,0)</formula>
    </cfRule>
    <cfRule type="expression" dxfId="1890" priority="2484">
      <formula>IF($O100="PARCIALMENTE ATENDIDA",1,0)</formula>
    </cfRule>
    <cfRule type="expression" priority="2485">
      <formula>IF($O100="ATENDIDA",1,0)</formula>
    </cfRule>
    <cfRule type="expression" dxfId="1889" priority="2486">
      <formula>IF($O100="DETECTADA",1,0)</formula>
    </cfRule>
  </conditionalFormatting>
  <conditionalFormatting sqref="R100">
    <cfRule type="containsErrors" dxfId="1888" priority="2479">
      <formula>ISERROR(R100)</formula>
    </cfRule>
    <cfRule type="notContainsErrors" dxfId="1887" priority="2480">
      <formula>NOT(ISERROR(R100))</formula>
    </cfRule>
  </conditionalFormatting>
  <conditionalFormatting sqref="A99">
    <cfRule type="cellIs" dxfId="1886" priority="2476" operator="equal">
      <formula>900000000</formula>
    </cfRule>
  </conditionalFormatting>
  <conditionalFormatting sqref="A99 G99:I99 C99:E99 K99">
    <cfRule type="containsErrors" dxfId="1885" priority="2477">
      <formula>ISERROR(A99)</formula>
    </cfRule>
    <cfRule type="notContainsErrors" dxfId="1884" priority="2478">
      <formula>NOT(ISERROR(A99))</formula>
    </cfRule>
  </conditionalFormatting>
  <conditionalFormatting sqref="O99">
    <cfRule type="expression" dxfId="1883" priority="2470">
      <formula>IF($O99="CONTINUA",1,0)</formula>
    </cfRule>
    <cfRule type="expression" dxfId="1882" priority="2471">
      <formula>IF($O99="REQUERIMIENTO",1,0)</formula>
    </cfRule>
    <cfRule type="expression" dxfId="1881" priority="2472">
      <formula>IF($O99="PERSISTE",1,0)</formula>
    </cfRule>
    <cfRule type="expression" dxfId="1880" priority="2473">
      <formula>IF($O99="PARCIALMENTE ATENDIDA",1,0)</formula>
    </cfRule>
    <cfRule type="expression" priority="2474">
      <formula>IF($O99="ATENDIDA",1,0)</formula>
    </cfRule>
    <cfRule type="expression" dxfId="1879" priority="2475">
      <formula>IF($O99="DETECTADA",1,0)</formula>
    </cfRule>
  </conditionalFormatting>
  <conditionalFormatting sqref="O99">
    <cfRule type="expression" dxfId="1878" priority="2464">
      <formula>IF($O99="CONTINÚA",1,0)</formula>
    </cfRule>
    <cfRule type="expression" dxfId="1877" priority="2465">
      <formula>IF($O99="REQUERIMIENTO",1,0)</formula>
    </cfRule>
    <cfRule type="expression" dxfId="1876" priority="2466">
      <formula>IF($O99="PERSISTE",1,0)</formula>
    </cfRule>
    <cfRule type="expression" dxfId="1875" priority="2467">
      <formula>IF($O99="PARCIALMENTE ATENDIDA",1,0)</formula>
    </cfRule>
    <cfRule type="expression" priority="2468">
      <formula>IF($O99="ATENDIDA",1,0)</formula>
    </cfRule>
    <cfRule type="expression" dxfId="1874" priority="2469">
      <formula>IF($O99="DETECTADA",1,0)</formula>
    </cfRule>
  </conditionalFormatting>
  <conditionalFormatting sqref="O99">
    <cfRule type="expression" dxfId="1873" priority="2458">
      <formula>IF($O99="CONTINUA",1,0)</formula>
    </cfRule>
    <cfRule type="expression" dxfId="1872" priority="2459">
      <formula>IF($O99="REQUERIMIENTO",1,0)</formula>
    </cfRule>
    <cfRule type="expression" dxfId="1871" priority="2460">
      <formula>IF($O99="PERSISTE",1,0)</formula>
    </cfRule>
    <cfRule type="expression" dxfId="1870" priority="2461">
      <formula>IF($O99="PARCIALMENTE ATENDIDA",1,0)</formula>
    </cfRule>
    <cfRule type="expression" priority="2462">
      <formula>IF($O99="ATENDIDA",1,0)</formula>
    </cfRule>
    <cfRule type="expression" dxfId="1869" priority="2463">
      <formula>IF($O99="DETECTADA",1,0)</formula>
    </cfRule>
  </conditionalFormatting>
  <conditionalFormatting sqref="O99">
    <cfRule type="expression" dxfId="1868" priority="2452">
      <formula>IF($O99="CONTINÚA",1,0)</formula>
    </cfRule>
    <cfRule type="expression" dxfId="1867" priority="2453">
      <formula>IF($O99="REQUERIMIENTO",1,0)</formula>
    </cfRule>
    <cfRule type="expression" dxfId="1866" priority="2454">
      <formula>IF($O99="PERSISTE",1,0)</formula>
    </cfRule>
    <cfRule type="expression" dxfId="1865" priority="2455">
      <formula>IF($O99="PARCIALMENTE ATENDIDA",1,0)</formula>
    </cfRule>
    <cfRule type="expression" priority="2456">
      <formula>IF($O99="ATENDIDA",1,0)</formula>
    </cfRule>
    <cfRule type="expression" dxfId="1864" priority="2457">
      <formula>IF($O99="DETECTADA",1,0)</formula>
    </cfRule>
  </conditionalFormatting>
  <conditionalFormatting sqref="R99">
    <cfRule type="containsErrors" dxfId="1863" priority="2450">
      <formula>ISERROR(R99)</formula>
    </cfRule>
    <cfRule type="notContainsErrors" dxfId="1862" priority="2451">
      <formula>NOT(ISERROR(R99))</formula>
    </cfRule>
  </conditionalFormatting>
  <conditionalFormatting sqref="A98">
    <cfRule type="cellIs" dxfId="1861" priority="2418" operator="equal">
      <formula>900000000</formula>
    </cfRule>
  </conditionalFormatting>
  <conditionalFormatting sqref="A98 G98:I98 C98:E98 K98">
    <cfRule type="containsErrors" dxfId="1860" priority="2419">
      <formula>ISERROR(A98)</formula>
    </cfRule>
    <cfRule type="notContainsErrors" dxfId="1859" priority="2420">
      <formula>NOT(ISERROR(A98))</formula>
    </cfRule>
  </conditionalFormatting>
  <conditionalFormatting sqref="O98">
    <cfRule type="expression" dxfId="1858" priority="2412">
      <formula>IF($O98="CONTINUA",1,0)</formula>
    </cfRule>
    <cfRule type="expression" dxfId="1857" priority="2413">
      <formula>IF($O98="REQUERIMIENTO",1,0)</formula>
    </cfRule>
    <cfRule type="expression" dxfId="1856" priority="2414">
      <formula>IF($O98="PERSISTE",1,0)</formula>
    </cfRule>
    <cfRule type="expression" dxfId="1855" priority="2415">
      <formula>IF($O98="PARCIALMENTE ATENDIDA",1,0)</formula>
    </cfRule>
    <cfRule type="expression" priority="2416">
      <formula>IF($O98="ATENDIDA",1,0)</formula>
    </cfRule>
    <cfRule type="expression" dxfId="1854" priority="2417">
      <formula>IF($O98="DETECTADA",1,0)</formula>
    </cfRule>
  </conditionalFormatting>
  <conditionalFormatting sqref="O98">
    <cfRule type="expression" dxfId="1853" priority="2406">
      <formula>IF($O98="CONTINÚA",1,0)</formula>
    </cfRule>
    <cfRule type="expression" dxfId="1852" priority="2407">
      <formula>IF($O98="REQUERIMIENTO",1,0)</formula>
    </cfRule>
    <cfRule type="expression" dxfId="1851" priority="2408">
      <formula>IF($O98="PERSISTE",1,0)</formula>
    </cfRule>
    <cfRule type="expression" dxfId="1850" priority="2409">
      <formula>IF($O98="PARCIALMENTE ATENDIDA",1,0)</formula>
    </cfRule>
    <cfRule type="expression" priority="2410">
      <formula>IF($O98="ATENDIDA",1,0)</formula>
    </cfRule>
    <cfRule type="expression" dxfId="1849" priority="2411">
      <formula>IF($O98="DETECTADA",1,0)</formula>
    </cfRule>
  </conditionalFormatting>
  <conditionalFormatting sqref="O98">
    <cfRule type="expression" dxfId="1848" priority="2400">
      <formula>IF($O98="CONTINUA",1,0)</formula>
    </cfRule>
    <cfRule type="expression" dxfId="1847" priority="2401">
      <formula>IF($O98="REQUERIMIENTO",1,0)</formula>
    </cfRule>
    <cfRule type="expression" dxfId="1846" priority="2402">
      <formula>IF($O98="PERSISTE",1,0)</formula>
    </cfRule>
    <cfRule type="expression" dxfId="1845" priority="2403">
      <formula>IF($O98="PARCIALMENTE ATENDIDA",1,0)</formula>
    </cfRule>
    <cfRule type="expression" priority="2404">
      <formula>IF($O98="ATENDIDA",1,0)</formula>
    </cfRule>
    <cfRule type="expression" dxfId="1844" priority="2405">
      <formula>IF($O98="DETECTADA",1,0)</formula>
    </cfRule>
  </conditionalFormatting>
  <conditionalFormatting sqref="O98">
    <cfRule type="expression" dxfId="1843" priority="2394">
      <formula>IF($O98="CONTINÚA",1,0)</formula>
    </cfRule>
    <cfRule type="expression" dxfId="1842" priority="2395">
      <formula>IF($O98="REQUERIMIENTO",1,0)</formula>
    </cfRule>
    <cfRule type="expression" dxfId="1841" priority="2396">
      <formula>IF($O98="PERSISTE",1,0)</formula>
    </cfRule>
    <cfRule type="expression" dxfId="1840" priority="2397">
      <formula>IF($O98="PARCIALMENTE ATENDIDA",1,0)</formula>
    </cfRule>
    <cfRule type="expression" priority="2398">
      <formula>IF($O98="ATENDIDA",1,0)</formula>
    </cfRule>
    <cfRule type="expression" dxfId="1839" priority="2399">
      <formula>IF($O98="DETECTADA",1,0)</formula>
    </cfRule>
  </conditionalFormatting>
  <conditionalFormatting sqref="R98">
    <cfRule type="containsErrors" dxfId="1838" priority="2392">
      <formula>ISERROR(R98)</formula>
    </cfRule>
    <cfRule type="notContainsErrors" dxfId="1837" priority="2393">
      <formula>NOT(ISERROR(R98))</formula>
    </cfRule>
  </conditionalFormatting>
  <conditionalFormatting sqref="A97">
    <cfRule type="cellIs" dxfId="1836" priority="2389" operator="equal">
      <formula>900000000</formula>
    </cfRule>
  </conditionalFormatting>
  <conditionalFormatting sqref="A97 G97:I97 C97:E97 K97">
    <cfRule type="containsErrors" dxfId="1835" priority="2390">
      <formula>ISERROR(A97)</formula>
    </cfRule>
    <cfRule type="notContainsErrors" dxfId="1834" priority="2391">
      <formula>NOT(ISERROR(A97))</formula>
    </cfRule>
  </conditionalFormatting>
  <conditionalFormatting sqref="O97">
    <cfRule type="expression" dxfId="1833" priority="2383">
      <formula>IF($O97="CONTINUA",1,0)</formula>
    </cfRule>
    <cfRule type="expression" dxfId="1832" priority="2384">
      <formula>IF($O97="REQUERIMIENTO",1,0)</formula>
    </cfRule>
    <cfRule type="expression" dxfId="1831" priority="2385">
      <formula>IF($O97="PERSISTE",1,0)</formula>
    </cfRule>
    <cfRule type="expression" dxfId="1830" priority="2386">
      <formula>IF($O97="PARCIALMENTE ATENDIDA",1,0)</formula>
    </cfRule>
    <cfRule type="expression" priority="2387">
      <formula>IF($O97="ATENDIDA",1,0)</formula>
    </cfRule>
    <cfRule type="expression" dxfId="1829" priority="2388">
      <formula>IF($O97="DETECTADA",1,0)</formula>
    </cfRule>
  </conditionalFormatting>
  <conditionalFormatting sqref="O97">
    <cfRule type="expression" dxfId="1828" priority="2377">
      <formula>IF($O97="CONTINÚA",1,0)</formula>
    </cfRule>
    <cfRule type="expression" dxfId="1827" priority="2378">
      <formula>IF($O97="REQUERIMIENTO",1,0)</formula>
    </cfRule>
    <cfRule type="expression" dxfId="1826" priority="2379">
      <formula>IF($O97="PERSISTE",1,0)</formula>
    </cfRule>
    <cfRule type="expression" dxfId="1825" priority="2380">
      <formula>IF($O97="PARCIALMENTE ATENDIDA",1,0)</formula>
    </cfRule>
    <cfRule type="expression" priority="2381">
      <formula>IF($O97="ATENDIDA",1,0)</formula>
    </cfRule>
    <cfRule type="expression" dxfId="1824" priority="2382">
      <formula>IF($O97="DETECTADA",1,0)</formula>
    </cfRule>
  </conditionalFormatting>
  <conditionalFormatting sqref="O97">
    <cfRule type="expression" dxfId="1823" priority="2371">
      <formula>IF($O97="CONTINUA",1,0)</formula>
    </cfRule>
    <cfRule type="expression" dxfId="1822" priority="2372">
      <formula>IF($O97="REQUERIMIENTO",1,0)</formula>
    </cfRule>
    <cfRule type="expression" dxfId="1821" priority="2373">
      <formula>IF($O97="PERSISTE",1,0)</formula>
    </cfRule>
    <cfRule type="expression" dxfId="1820" priority="2374">
      <formula>IF($O97="PARCIALMENTE ATENDIDA",1,0)</formula>
    </cfRule>
    <cfRule type="expression" priority="2375">
      <formula>IF($O97="ATENDIDA",1,0)</formula>
    </cfRule>
    <cfRule type="expression" dxfId="1819" priority="2376">
      <formula>IF($O97="DETECTADA",1,0)</formula>
    </cfRule>
  </conditionalFormatting>
  <conditionalFormatting sqref="O97">
    <cfRule type="expression" dxfId="1818" priority="2365">
      <formula>IF($O97="CONTINÚA",1,0)</formula>
    </cfRule>
    <cfRule type="expression" dxfId="1817" priority="2366">
      <formula>IF($O97="REQUERIMIENTO",1,0)</formula>
    </cfRule>
    <cfRule type="expression" dxfId="1816" priority="2367">
      <formula>IF($O97="PERSISTE",1,0)</formula>
    </cfRule>
    <cfRule type="expression" dxfId="1815" priority="2368">
      <formula>IF($O97="PARCIALMENTE ATENDIDA",1,0)</formula>
    </cfRule>
    <cfRule type="expression" priority="2369">
      <formula>IF($O97="ATENDIDA",1,0)</formula>
    </cfRule>
    <cfRule type="expression" dxfId="1814" priority="2370">
      <formula>IF($O97="DETECTADA",1,0)</formula>
    </cfRule>
  </conditionalFormatting>
  <conditionalFormatting sqref="R97">
    <cfRule type="containsErrors" dxfId="1813" priority="2363">
      <formula>ISERROR(R97)</formula>
    </cfRule>
    <cfRule type="notContainsErrors" dxfId="1812" priority="2364">
      <formula>NOT(ISERROR(R97))</formula>
    </cfRule>
  </conditionalFormatting>
  <conditionalFormatting sqref="A94">
    <cfRule type="cellIs" dxfId="1811" priority="2360" operator="equal">
      <formula>900000000</formula>
    </cfRule>
  </conditionalFormatting>
  <conditionalFormatting sqref="A94 G94:I94 C94:E94 K94">
    <cfRule type="containsErrors" dxfId="1810" priority="2361">
      <formula>ISERROR(A94)</formula>
    </cfRule>
    <cfRule type="notContainsErrors" dxfId="1809" priority="2362">
      <formula>NOT(ISERROR(A94))</formula>
    </cfRule>
  </conditionalFormatting>
  <conditionalFormatting sqref="O94">
    <cfRule type="expression" dxfId="1808" priority="2354">
      <formula>IF($O94="CONTINUA",1,0)</formula>
    </cfRule>
    <cfRule type="expression" dxfId="1807" priority="2355">
      <formula>IF($O94="REQUERIMIENTO",1,0)</formula>
    </cfRule>
    <cfRule type="expression" dxfId="1806" priority="2356">
      <formula>IF($O94="PERSISTE",1,0)</formula>
    </cfRule>
    <cfRule type="expression" dxfId="1805" priority="2357">
      <formula>IF($O94="PARCIALMENTE ATENDIDA",1,0)</formula>
    </cfRule>
    <cfRule type="expression" priority="2358">
      <formula>IF($O94="ATENDIDA",1,0)</formula>
    </cfRule>
    <cfRule type="expression" dxfId="1804" priority="2359">
      <formula>IF($O94="DETECTADA",1,0)</formula>
    </cfRule>
  </conditionalFormatting>
  <conditionalFormatting sqref="O94">
    <cfRule type="expression" dxfId="1803" priority="2348">
      <formula>IF($O94="CONTINÚA",1,0)</formula>
    </cfRule>
    <cfRule type="expression" dxfId="1802" priority="2349">
      <formula>IF($O94="REQUERIMIENTO",1,0)</formula>
    </cfRule>
    <cfRule type="expression" dxfId="1801" priority="2350">
      <formula>IF($O94="PERSISTE",1,0)</formula>
    </cfRule>
    <cfRule type="expression" dxfId="1800" priority="2351">
      <formula>IF($O94="PARCIALMENTE ATENDIDA",1,0)</formula>
    </cfRule>
    <cfRule type="expression" priority="2352">
      <formula>IF($O94="ATENDIDA",1,0)</formula>
    </cfRule>
    <cfRule type="expression" dxfId="1799" priority="2353">
      <formula>IF($O94="DETECTADA",1,0)</formula>
    </cfRule>
  </conditionalFormatting>
  <conditionalFormatting sqref="O94">
    <cfRule type="expression" dxfId="1798" priority="2342">
      <formula>IF($O94="CONTINUA",1,0)</formula>
    </cfRule>
    <cfRule type="expression" dxfId="1797" priority="2343">
      <formula>IF($O94="REQUERIMIENTO",1,0)</formula>
    </cfRule>
    <cfRule type="expression" dxfId="1796" priority="2344">
      <formula>IF($O94="PERSISTE",1,0)</formula>
    </cfRule>
    <cfRule type="expression" dxfId="1795" priority="2345">
      <formula>IF($O94="PARCIALMENTE ATENDIDA",1,0)</formula>
    </cfRule>
    <cfRule type="expression" priority="2346">
      <formula>IF($O94="ATENDIDA",1,0)</formula>
    </cfRule>
    <cfRule type="expression" dxfId="1794" priority="2347">
      <formula>IF($O94="DETECTADA",1,0)</formula>
    </cfRule>
  </conditionalFormatting>
  <conditionalFormatting sqref="O94">
    <cfRule type="expression" dxfId="1793" priority="2336">
      <formula>IF($O94="CONTINÚA",1,0)</formula>
    </cfRule>
    <cfRule type="expression" dxfId="1792" priority="2337">
      <formula>IF($O94="REQUERIMIENTO",1,0)</formula>
    </cfRule>
    <cfRule type="expression" dxfId="1791" priority="2338">
      <formula>IF($O94="PERSISTE",1,0)</formula>
    </cfRule>
    <cfRule type="expression" dxfId="1790" priority="2339">
      <formula>IF($O94="PARCIALMENTE ATENDIDA",1,0)</formula>
    </cfRule>
    <cfRule type="expression" priority="2340">
      <formula>IF($O94="ATENDIDA",1,0)</formula>
    </cfRule>
    <cfRule type="expression" dxfId="1789" priority="2341">
      <formula>IF($O94="DETECTADA",1,0)</formula>
    </cfRule>
  </conditionalFormatting>
  <conditionalFormatting sqref="R94">
    <cfRule type="containsErrors" dxfId="1788" priority="2334">
      <formula>ISERROR(R94)</formula>
    </cfRule>
    <cfRule type="notContainsErrors" dxfId="1787" priority="2335">
      <formula>NOT(ISERROR(R94))</formula>
    </cfRule>
  </conditionalFormatting>
  <conditionalFormatting sqref="A92:A93">
    <cfRule type="cellIs" dxfId="1786" priority="2331" operator="equal">
      <formula>900000000</formula>
    </cfRule>
  </conditionalFormatting>
  <conditionalFormatting sqref="G92:I92 C92:E92 K92 A92:A93">
    <cfRule type="containsErrors" dxfId="1785" priority="2332">
      <formula>ISERROR(A92)</formula>
    </cfRule>
    <cfRule type="notContainsErrors" dxfId="1784" priority="2333">
      <formula>NOT(ISERROR(A92))</formula>
    </cfRule>
  </conditionalFormatting>
  <conditionalFormatting sqref="O92">
    <cfRule type="expression" dxfId="1783" priority="2325">
      <formula>IF($O92="CONTINUA",1,0)</formula>
    </cfRule>
    <cfRule type="expression" dxfId="1782" priority="2326">
      <formula>IF($O92="REQUERIMIENTO",1,0)</formula>
    </cfRule>
    <cfRule type="expression" dxfId="1781" priority="2327">
      <formula>IF($O92="PERSISTE",1,0)</formula>
    </cfRule>
    <cfRule type="expression" dxfId="1780" priority="2328">
      <formula>IF($O92="PARCIALMENTE ATENDIDA",1,0)</formula>
    </cfRule>
    <cfRule type="expression" priority="2329">
      <formula>IF($O92="ATENDIDA",1,0)</formula>
    </cfRule>
    <cfRule type="expression" dxfId="1779" priority="2330">
      <formula>IF($O92="DETECTADA",1,0)</formula>
    </cfRule>
  </conditionalFormatting>
  <conditionalFormatting sqref="O92">
    <cfRule type="expression" dxfId="1778" priority="2319">
      <formula>IF($O92="CONTINÚA",1,0)</formula>
    </cfRule>
    <cfRule type="expression" dxfId="1777" priority="2320">
      <formula>IF($O92="REQUERIMIENTO",1,0)</formula>
    </cfRule>
    <cfRule type="expression" dxfId="1776" priority="2321">
      <formula>IF($O92="PERSISTE",1,0)</formula>
    </cfRule>
    <cfRule type="expression" dxfId="1775" priority="2322">
      <formula>IF($O92="PARCIALMENTE ATENDIDA",1,0)</formula>
    </cfRule>
    <cfRule type="expression" priority="2323">
      <formula>IF($O92="ATENDIDA",1,0)</formula>
    </cfRule>
    <cfRule type="expression" dxfId="1774" priority="2324">
      <formula>IF($O92="DETECTADA",1,0)</formula>
    </cfRule>
  </conditionalFormatting>
  <conditionalFormatting sqref="O92">
    <cfRule type="expression" dxfId="1773" priority="2313">
      <formula>IF($O92="CONTINUA",1,0)</formula>
    </cfRule>
    <cfRule type="expression" dxfId="1772" priority="2314">
      <formula>IF($O92="REQUERIMIENTO",1,0)</formula>
    </cfRule>
    <cfRule type="expression" dxfId="1771" priority="2315">
      <formula>IF($O92="PERSISTE",1,0)</formula>
    </cfRule>
    <cfRule type="expression" dxfId="1770" priority="2316">
      <formula>IF($O92="PARCIALMENTE ATENDIDA",1,0)</formula>
    </cfRule>
    <cfRule type="expression" priority="2317">
      <formula>IF($O92="ATENDIDA",1,0)</formula>
    </cfRule>
    <cfRule type="expression" dxfId="1769" priority="2318">
      <formula>IF($O92="DETECTADA",1,0)</formula>
    </cfRule>
  </conditionalFormatting>
  <conditionalFormatting sqref="O92">
    <cfRule type="expression" dxfId="1768" priority="2307">
      <formula>IF($O92="CONTINÚA",1,0)</formula>
    </cfRule>
    <cfRule type="expression" dxfId="1767" priority="2308">
      <formula>IF($O92="REQUERIMIENTO",1,0)</formula>
    </cfRule>
    <cfRule type="expression" dxfId="1766" priority="2309">
      <formula>IF($O92="PERSISTE",1,0)</formula>
    </cfRule>
    <cfRule type="expression" dxfId="1765" priority="2310">
      <formula>IF($O92="PARCIALMENTE ATENDIDA",1,0)</formula>
    </cfRule>
    <cfRule type="expression" priority="2311">
      <formula>IF($O92="ATENDIDA",1,0)</formula>
    </cfRule>
    <cfRule type="expression" dxfId="1764" priority="2312">
      <formula>IF($O92="DETECTADA",1,0)</formula>
    </cfRule>
  </conditionalFormatting>
  <conditionalFormatting sqref="R92">
    <cfRule type="containsErrors" dxfId="1763" priority="2305">
      <formula>ISERROR(R92)</formula>
    </cfRule>
    <cfRule type="notContainsErrors" dxfId="1762" priority="2306">
      <formula>NOT(ISERROR(R92))</formula>
    </cfRule>
  </conditionalFormatting>
  <conditionalFormatting sqref="A91">
    <cfRule type="cellIs" dxfId="1761" priority="2302" operator="equal">
      <formula>900000000</formula>
    </cfRule>
  </conditionalFormatting>
  <conditionalFormatting sqref="A91 G91:I91 C91:E91 K91">
    <cfRule type="containsErrors" dxfId="1760" priority="2303">
      <formula>ISERROR(A91)</formula>
    </cfRule>
    <cfRule type="notContainsErrors" dxfId="1759" priority="2304">
      <formula>NOT(ISERROR(A91))</formula>
    </cfRule>
  </conditionalFormatting>
  <conditionalFormatting sqref="O91">
    <cfRule type="expression" dxfId="1758" priority="2296">
      <formula>IF($O91="CONTINUA",1,0)</formula>
    </cfRule>
    <cfRule type="expression" dxfId="1757" priority="2297">
      <formula>IF($O91="REQUERIMIENTO",1,0)</formula>
    </cfRule>
    <cfRule type="expression" dxfId="1756" priority="2298">
      <formula>IF($O91="PERSISTE",1,0)</formula>
    </cfRule>
    <cfRule type="expression" dxfId="1755" priority="2299">
      <formula>IF($O91="PARCIALMENTE ATENDIDA",1,0)</formula>
    </cfRule>
    <cfRule type="expression" priority="2300">
      <formula>IF($O91="ATENDIDA",1,0)</formula>
    </cfRule>
    <cfRule type="expression" dxfId="1754" priority="2301">
      <formula>IF($O91="DETECTADA",1,0)</formula>
    </cfRule>
  </conditionalFormatting>
  <conditionalFormatting sqref="O91">
    <cfRule type="expression" dxfId="1753" priority="2290">
      <formula>IF($O91="CONTINÚA",1,0)</formula>
    </cfRule>
    <cfRule type="expression" dxfId="1752" priority="2291">
      <formula>IF($O91="REQUERIMIENTO",1,0)</formula>
    </cfRule>
    <cfRule type="expression" dxfId="1751" priority="2292">
      <formula>IF($O91="PERSISTE",1,0)</formula>
    </cfRule>
    <cfRule type="expression" dxfId="1750" priority="2293">
      <formula>IF($O91="PARCIALMENTE ATENDIDA",1,0)</formula>
    </cfRule>
    <cfRule type="expression" priority="2294">
      <formula>IF($O91="ATENDIDA",1,0)</formula>
    </cfRule>
    <cfRule type="expression" dxfId="1749" priority="2295">
      <formula>IF($O91="DETECTADA",1,0)</formula>
    </cfRule>
  </conditionalFormatting>
  <conditionalFormatting sqref="O91">
    <cfRule type="expression" dxfId="1748" priority="2284">
      <formula>IF($O91="CONTINUA",1,0)</formula>
    </cfRule>
    <cfRule type="expression" dxfId="1747" priority="2285">
      <formula>IF($O91="REQUERIMIENTO",1,0)</formula>
    </cfRule>
    <cfRule type="expression" dxfId="1746" priority="2286">
      <formula>IF($O91="PERSISTE",1,0)</formula>
    </cfRule>
    <cfRule type="expression" dxfId="1745" priority="2287">
      <formula>IF($O91="PARCIALMENTE ATENDIDA",1,0)</formula>
    </cfRule>
    <cfRule type="expression" priority="2288">
      <formula>IF($O91="ATENDIDA",1,0)</formula>
    </cfRule>
    <cfRule type="expression" dxfId="1744" priority="2289">
      <formula>IF($O91="DETECTADA",1,0)</formula>
    </cfRule>
  </conditionalFormatting>
  <conditionalFormatting sqref="O91">
    <cfRule type="expression" dxfId="1743" priority="2278">
      <formula>IF($O91="CONTINÚA",1,0)</formula>
    </cfRule>
    <cfRule type="expression" dxfId="1742" priority="2279">
      <formula>IF($O91="REQUERIMIENTO",1,0)</formula>
    </cfRule>
    <cfRule type="expression" dxfId="1741" priority="2280">
      <formula>IF($O91="PERSISTE",1,0)</formula>
    </cfRule>
    <cfRule type="expression" dxfId="1740" priority="2281">
      <formula>IF($O91="PARCIALMENTE ATENDIDA",1,0)</formula>
    </cfRule>
    <cfRule type="expression" priority="2282">
      <formula>IF($O91="ATENDIDA",1,0)</formula>
    </cfRule>
    <cfRule type="expression" dxfId="1739" priority="2283">
      <formula>IF($O91="DETECTADA",1,0)</formula>
    </cfRule>
  </conditionalFormatting>
  <conditionalFormatting sqref="R91">
    <cfRule type="containsErrors" dxfId="1738" priority="2276">
      <formula>ISERROR(R91)</formula>
    </cfRule>
    <cfRule type="notContainsErrors" dxfId="1737" priority="2277">
      <formula>NOT(ISERROR(R91))</formula>
    </cfRule>
  </conditionalFormatting>
  <conditionalFormatting sqref="A90">
    <cfRule type="cellIs" dxfId="1736" priority="2273" operator="equal">
      <formula>900000000</formula>
    </cfRule>
  </conditionalFormatting>
  <conditionalFormatting sqref="A90 G90:I90 C90:E90 K90">
    <cfRule type="containsErrors" dxfId="1735" priority="2274">
      <formula>ISERROR(A90)</formula>
    </cfRule>
    <cfRule type="notContainsErrors" dxfId="1734" priority="2275">
      <formula>NOT(ISERROR(A90))</formula>
    </cfRule>
  </conditionalFormatting>
  <conditionalFormatting sqref="O90">
    <cfRule type="expression" dxfId="1733" priority="2267">
      <formula>IF($O90="CONTINUA",1,0)</formula>
    </cfRule>
    <cfRule type="expression" dxfId="1732" priority="2268">
      <formula>IF($O90="REQUERIMIENTO",1,0)</formula>
    </cfRule>
    <cfRule type="expression" dxfId="1731" priority="2269">
      <formula>IF($O90="PERSISTE",1,0)</formula>
    </cfRule>
    <cfRule type="expression" dxfId="1730" priority="2270">
      <formula>IF($O90="PARCIALMENTE ATENDIDA",1,0)</formula>
    </cfRule>
    <cfRule type="expression" priority="2271">
      <formula>IF($O90="ATENDIDA",1,0)</formula>
    </cfRule>
    <cfRule type="expression" dxfId="1729" priority="2272">
      <formula>IF($O90="DETECTADA",1,0)</formula>
    </cfRule>
  </conditionalFormatting>
  <conditionalFormatting sqref="O90">
    <cfRule type="expression" dxfId="1728" priority="2261">
      <formula>IF($O90="CONTINÚA",1,0)</formula>
    </cfRule>
    <cfRule type="expression" dxfId="1727" priority="2262">
      <formula>IF($O90="REQUERIMIENTO",1,0)</formula>
    </cfRule>
    <cfRule type="expression" dxfId="1726" priority="2263">
      <formula>IF($O90="PERSISTE",1,0)</formula>
    </cfRule>
    <cfRule type="expression" dxfId="1725" priority="2264">
      <formula>IF($O90="PARCIALMENTE ATENDIDA",1,0)</formula>
    </cfRule>
    <cfRule type="expression" priority="2265">
      <formula>IF($O90="ATENDIDA",1,0)</formula>
    </cfRule>
    <cfRule type="expression" dxfId="1724" priority="2266">
      <formula>IF($O90="DETECTADA",1,0)</formula>
    </cfRule>
  </conditionalFormatting>
  <conditionalFormatting sqref="O90">
    <cfRule type="expression" dxfId="1723" priority="2255">
      <formula>IF($O90="CONTINUA",1,0)</formula>
    </cfRule>
    <cfRule type="expression" dxfId="1722" priority="2256">
      <formula>IF($O90="REQUERIMIENTO",1,0)</formula>
    </cfRule>
    <cfRule type="expression" dxfId="1721" priority="2257">
      <formula>IF($O90="PERSISTE",1,0)</formula>
    </cfRule>
    <cfRule type="expression" dxfId="1720" priority="2258">
      <formula>IF($O90="PARCIALMENTE ATENDIDA",1,0)</formula>
    </cfRule>
    <cfRule type="expression" priority="2259">
      <formula>IF($O90="ATENDIDA",1,0)</formula>
    </cfRule>
    <cfRule type="expression" dxfId="1719" priority="2260">
      <formula>IF($O90="DETECTADA",1,0)</formula>
    </cfRule>
  </conditionalFormatting>
  <conditionalFormatting sqref="O90">
    <cfRule type="expression" dxfId="1718" priority="2249">
      <formula>IF($O90="CONTINÚA",1,0)</formula>
    </cfRule>
    <cfRule type="expression" dxfId="1717" priority="2250">
      <formula>IF($O90="REQUERIMIENTO",1,0)</formula>
    </cfRule>
    <cfRule type="expression" dxfId="1716" priority="2251">
      <formula>IF($O90="PERSISTE",1,0)</formula>
    </cfRule>
    <cfRule type="expression" dxfId="1715" priority="2252">
      <formula>IF($O90="PARCIALMENTE ATENDIDA",1,0)</formula>
    </cfRule>
    <cfRule type="expression" priority="2253">
      <formula>IF($O90="ATENDIDA",1,0)</formula>
    </cfRule>
    <cfRule type="expression" dxfId="1714" priority="2254">
      <formula>IF($O90="DETECTADA",1,0)</formula>
    </cfRule>
  </conditionalFormatting>
  <conditionalFormatting sqref="R90">
    <cfRule type="containsErrors" dxfId="1713" priority="2247">
      <formula>ISERROR(R90)</formula>
    </cfRule>
    <cfRule type="notContainsErrors" dxfId="1712" priority="2248">
      <formula>NOT(ISERROR(R90))</formula>
    </cfRule>
  </conditionalFormatting>
  <conditionalFormatting sqref="A82 G82:I82 C82:E82 K82">
    <cfRule type="containsErrors" dxfId="1711" priority="2158">
      <formula>ISERROR(A82)</formula>
    </cfRule>
    <cfRule type="notContainsErrors" dxfId="1710" priority="2159">
      <formula>NOT(ISERROR(A82))</formula>
    </cfRule>
  </conditionalFormatting>
  <conditionalFormatting sqref="A84">
    <cfRule type="cellIs" dxfId="1709" priority="2215" operator="equal">
      <formula>900000000</formula>
    </cfRule>
  </conditionalFormatting>
  <conditionalFormatting sqref="A84 G84:I84 C84:E84 K84">
    <cfRule type="containsErrors" dxfId="1708" priority="2216">
      <formula>ISERROR(A84)</formula>
    </cfRule>
    <cfRule type="notContainsErrors" dxfId="1707" priority="2217">
      <formula>NOT(ISERROR(A84))</formula>
    </cfRule>
  </conditionalFormatting>
  <conditionalFormatting sqref="O84">
    <cfRule type="expression" dxfId="1706" priority="2209">
      <formula>IF($O84="CONTINUA",1,0)</formula>
    </cfRule>
    <cfRule type="expression" dxfId="1705" priority="2210">
      <formula>IF($O84="REQUERIMIENTO",1,0)</formula>
    </cfRule>
    <cfRule type="expression" dxfId="1704" priority="2211">
      <formula>IF($O84="PERSISTE",1,0)</formula>
    </cfRule>
    <cfRule type="expression" dxfId="1703" priority="2212">
      <formula>IF($O84="PARCIALMENTE ATENDIDA",1,0)</formula>
    </cfRule>
    <cfRule type="expression" priority="2213">
      <formula>IF($O84="ATENDIDA",1,0)</formula>
    </cfRule>
    <cfRule type="expression" dxfId="1702" priority="2214">
      <formula>IF($O84="DETECTADA",1,0)</formula>
    </cfRule>
  </conditionalFormatting>
  <conditionalFormatting sqref="O84">
    <cfRule type="expression" dxfId="1701" priority="2203">
      <formula>IF($O84="CONTINÚA",1,0)</formula>
    </cfRule>
    <cfRule type="expression" dxfId="1700" priority="2204">
      <formula>IF($O84="REQUERIMIENTO",1,0)</formula>
    </cfRule>
    <cfRule type="expression" dxfId="1699" priority="2205">
      <formula>IF($O84="PERSISTE",1,0)</formula>
    </cfRule>
    <cfRule type="expression" dxfId="1698" priority="2206">
      <formula>IF($O84="PARCIALMENTE ATENDIDA",1,0)</formula>
    </cfRule>
    <cfRule type="expression" priority="2207">
      <formula>IF($O84="ATENDIDA",1,0)</formula>
    </cfRule>
    <cfRule type="expression" dxfId="1697" priority="2208">
      <formula>IF($O84="DETECTADA",1,0)</formula>
    </cfRule>
  </conditionalFormatting>
  <conditionalFormatting sqref="O84">
    <cfRule type="expression" dxfId="1696" priority="2197">
      <formula>IF($O84="CONTINUA",1,0)</formula>
    </cfRule>
    <cfRule type="expression" dxfId="1695" priority="2198">
      <formula>IF($O84="REQUERIMIENTO",1,0)</formula>
    </cfRule>
    <cfRule type="expression" dxfId="1694" priority="2199">
      <formula>IF($O84="PERSISTE",1,0)</formula>
    </cfRule>
    <cfRule type="expression" dxfId="1693" priority="2200">
      <formula>IF($O84="PARCIALMENTE ATENDIDA",1,0)</formula>
    </cfRule>
    <cfRule type="expression" priority="2201">
      <formula>IF($O84="ATENDIDA",1,0)</formula>
    </cfRule>
    <cfRule type="expression" dxfId="1692" priority="2202">
      <formula>IF($O84="DETECTADA",1,0)</formula>
    </cfRule>
  </conditionalFormatting>
  <conditionalFormatting sqref="O84">
    <cfRule type="expression" dxfId="1691" priority="2191">
      <formula>IF($O84="CONTINÚA",1,0)</formula>
    </cfRule>
    <cfRule type="expression" dxfId="1690" priority="2192">
      <formula>IF($O84="REQUERIMIENTO",1,0)</formula>
    </cfRule>
    <cfRule type="expression" dxfId="1689" priority="2193">
      <formula>IF($O84="PERSISTE",1,0)</formula>
    </cfRule>
    <cfRule type="expression" dxfId="1688" priority="2194">
      <formula>IF($O84="PARCIALMENTE ATENDIDA",1,0)</formula>
    </cfRule>
    <cfRule type="expression" priority="2195">
      <formula>IF($O84="ATENDIDA",1,0)</formula>
    </cfRule>
    <cfRule type="expression" dxfId="1687" priority="2196">
      <formula>IF($O84="DETECTADA",1,0)</formula>
    </cfRule>
  </conditionalFormatting>
  <conditionalFormatting sqref="R84">
    <cfRule type="containsErrors" dxfId="1686" priority="2189">
      <formula>ISERROR(R84)</formula>
    </cfRule>
    <cfRule type="notContainsErrors" dxfId="1685" priority="2190">
      <formula>NOT(ISERROR(R84))</formula>
    </cfRule>
  </conditionalFormatting>
  <conditionalFormatting sqref="A83">
    <cfRule type="cellIs" dxfId="1684" priority="2186" operator="equal">
      <formula>900000000</formula>
    </cfRule>
  </conditionalFormatting>
  <conditionalFormatting sqref="A83 G83:I83 C83:E83 K83">
    <cfRule type="containsErrors" dxfId="1683" priority="2187">
      <formula>ISERROR(A83)</formula>
    </cfRule>
    <cfRule type="notContainsErrors" dxfId="1682" priority="2188">
      <formula>NOT(ISERROR(A83))</formula>
    </cfRule>
  </conditionalFormatting>
  <conditionalFormatting sqref="O83">
    <cfRule type="expression" dxfId="1681" priority="2180">
      <formula>IF($O83="CONTINUA",1,0)</formula>
    </cfRule>
    <cfRule type="expression" dxfId="1680" priority="2181">
      <formula>IF($O83="REQUERIMIENTO",1,0)</formula>
    </cfRule>
    <cfRule type="expression" dxfId="1679" priority="2182">
      <formula>IF($O83="PERSISTE",1,0)</formula>
    </cfRule>
    <cfRule type="expression" dxfId="1678" priority="2183">
      <formula>IF($O83="PARCIALMENTE ATENDIDA",1,0)</formula>
    </cfRule>
    <cfRule type="expression" priority="2184">
      <formula>IF($O83="ATENDIDA",1,0)</formula>
    </cfRule>
    <cfRule type="expression" dxfId="1677" priority="2185">
      <formula>IF($O83="DETECTADA",1,0)</formula>
    </cfRule>
  </conditionalFormatting>
  <conditionalFormatting sqref="O83">
    <cfRule type="expression" dxfId="1676" priority="2174">
      <formula>IF($O83="CONTINÚA",1,0)</formula>
    </cfRule>
    <cfRule type="expression" dxfId="1675" priority="2175">
      <formula>IF($O83="REQUERIMIENTO",1,0)</formula>
    </cfRule>
    <cfRule type="expression" dxfId="1674" priority="2176">
      <formula>IF($O83="PERSISTE",1,0)</formula>
    </cfRule>
    <cfRule type="expression" dxfId="1673" priority="2177">
      <formula>IF($O83="PARCIALMENTE ATENDIDA",1,0)</formula>
    </cfRule>
    <cfRule type="expression" priority="2178">
      <formula>IF($O83="ATENDIDA",1,0)</formula>
    </cfRule>
    <cfRule type="expression" dxfId="1672" priority="2179">
      <formula>IF($O83="DETECTADA",1,0)</formula>
    </cfRule>
  </conditionalFormatting>
  <conditionalFormatting sqref="O83">
    <cfRule type="expression" dxfId="1671" priority="2168">
      <formula>IF($O83="CONTINUA",1,0)</formula>
    </cfRule>
    <cfRule type="expression" dxfId="1670" priority="2169">
      <formula>IF($O83="REQUERIMIENTO",1,0)</formula>
    </cfRule>
    <cfRule type="expression" dxfId="1669" priority="2170">
      <formula>IF($O83="PERSISTE",1,0)</formula>
    </cfRule>
    <cfRule type="expression" dxfId="1668" priority="2171">
      <formula>IF($O83="PARCIALMENTE ATENDIDA",1,0)</formula>
    </cfRule>
    <cfRule type="expression" priority="2172">
      <formula>IF($O83="ATENDIDA",1,0)</formula>
    </cfRule>
    <cfRule type="expression" dxfId="1667" priority="2173">
      <formula>IF($O83="DETECTADA",1,0)</formula>
    </cfRule>
  </conditionalFormatting>
  <conditionalFormatting sqref="O83">
    <cfRule type="expression" dxfId="1666" priority="2162">
      <formula>IF($O83="CONTINÚA",1,0)</formula>
    </cfRule>
    <cfRule type="expression" dxfId="1665" priority="2163">
      <formula>IF($O83="REQUERIMIENTO",1,0)</formula>
    </cfRule>
    <cfRule type="expression" dxfId="1664" priority="2164">
      <formula>IF($O83="PERSISTE",1,0)</formula>
    </cfRule>
    <cfRule type="expression" dxfId="1663" priority="2165">
      <formula>IF($O83="PARCIALMENTE ATENDIDA",1,0)</formula>
    </cfRule>
    <cfRule type="expression" priority="2166">
      <formula>IF($O83="ATENDIDA",1,0)</formula>
    </cfRule>
    <cfRule type="expression" dxfId="1662" priority="2167">
      <formula>IF($O83="DETECTADA",1,0)</formula>
    </cfRule>
  </conditionalFormatting>
  <conditionalFormatting sqref="R83">
    <cfRule type="containsErrors" dxfId="1661" priority="2160">
      <formula>ISERROR(R83)</formula>
    </cfRule>
    <cfRule type="notContainsErrors" dxfId="1660" priority="2161">
      <formula>NOT(ISERROR(R83))</formula>
    </cfRule>
  </conditionalFormatting>
  <conditionalFormatting sqref="A82">
    <cfRule type="cellIs" dxfId="1659" priority="2157" operator="equal">
      <formula>900000000</formula>
    </cfRule>
  </conditionalFormatting>
  <conditionalFormatting sqref="O82">
    <cfRule type="expression" dxfId="1658" priority="2151">
      <formula>IF($O82="CONTINUA",1,0)</formula>
    </cfRule>
    <cfRule type="expression" dxfId="1657" priority="2152">
      <formula>IF($O82="REQUERIMIENTO",1,0)</formula>
    </cfRule>
    <cfRule type="expression" dxfId="1656" priority="2153">
      <formula>IF($O82="PERSISTE",1,0)</formula>
    </cfRule>
    <cfRule type="expression" dxfId="1655" priority="2154">
      <formula>IF($O82="PARCIALMENTE ATENDIDA",1,0)</formula>
    </cfRule>
    <cfRule type="expression" priority="2155">
      <formula>IF($O82="ATENDIDA",1,0)</formula>
    </cfRule>
    <cfRule type="expression" dxfId="1654" priority="2156">
      <formula>IF($O82="DETECTADA",1,0)</formula>
    </cfRule>
  </conditionalFormatting>
  <conditionalFormatting sqref="O82">
    <cfRule type="expression" dxfId="1653" priority="2145">
      <formula>IF($O82="CONTINÚA",1,0)</formula>
    </cfRule>
    <cfRule type="expression" dxfId="1652" priority="2146">
      <formula>IF($O82="REQUERIMIENTO",1,0)</formula>
    </cfRule>
    <cfRule type="expression" dxfId="1651" priority="2147">
      <formula>IF($O82="PERSISTE",1,0)</formula>
    </cfRule>
    <cfRule type="expression" dxfId="1650" priority="2148">
      <formula>IF($O82="PARCIALMENTE ATENDIDA",1,0)</formula>
    </cfRule>
    <cfRule type="expression" priority="2149">
      <formula>IF($O82="ATENDIDA",1,0)</formula>
    </cfRule>
    <cfRule type="expression" dxfId="1649" priority="2150">
      <formula>IF($O82="DETECTADA",1,0)</formula>
    </cfRule>
  </conditionalFormatting>
  <conditionalFormatting sqref="O82">
    <cfRule type="expression" dxfId="1648" priority="2139">
      <formula>IF($O82="CONTINUA",1,0)</formula>
    </cfRule>
    <cfRule type="expression" dxfId="1647" priority="2140">
      <formula>IF($O82="REQUERIMIENTO",1,0)</formula>
    </cfRule>
    <cfRule type="expression" dxfId="1646" priority="2141">
      <formula>IF($O82="PERSISTE",1,0)</formula>
    </cfRule>
    <cfRule type="expression" dxfId="1645" priority="2142">
      <formula>IF($O82="PARCIALMENTE ATENDIDA",1,0)</formula>
    </cfRule>
    <cfRule type="expression" priority="2143">
      <formula>IF($O82="ATENDIDA",1,0)</formula>
    </cfRule>
    <cfRule type="expression" dxfId="1644" priority="2144">
      <formula>IF($O82="DETECTADA",1,0)</formula>
    </cfRule>
  </conditionalFormatting>
  <conditionalFormatting sqref="O82">
    <cfRule type="expression" dxfId="1643" priority="2133">
      <formula>IF($O82="CONTINÚA",1,0)</formula>
    </cfRule>
    <cfRule type="expression" dxfId="1642" priority="2134">
      <formula>IF($O82="REQUERIMIENTO",1,0)</formula>
    </cfRule>
    <cfRule type="expression" dxfId="1641" priority="2135">
      <formula>IF($O82="PERSISTE",1,0)</formula>
    </cfRule>
    <cfRule type="expression" dxfId="1640" priority="2136">
      <formula>IF($O82="PARCIALMENTE ATENDIDA",1,0)</formula>
    </cfRule>
    <cfRule type="expression" priority="2137">
      <formula>IF($O82="ATENDIDA",1,0)</formula>
    </cfRule>
    <cfRule type="expression" dxfId="1639" priority="2138">
      <formula>IF($O82="DETECTADA",1,0)</formula>
    </cfRule>
  </conditionalFormatting>
  <conditionalFormatting sqref="R82">
    <cfRule type="containsErrors" dxfId="1638" priority="2131">
      <formula>ISERROR(R82)</formula>
    </cfRule>
    <cfRule type="notContainsErrors" dxfId="1637" priority="2132">
      <formula>NOT(ISERROR(R82))</formula>
    </cfRule>
  </conditionalFormatting>
  <conditionalFormatting sqref="A81">
    <cfRule type="cellIs" dxfId="1636" priority="2128" operator="equal">
      <formula>900000000</formula>
    </cfRule>
  </conditionalFormatting>
  <conditionalFormatting sqref="A81 G81:I81 C81:E81 K81">
    <cfRule type="containsErrors" dxfId="1635" priority="2129">
      <formula>ISERROR(A81)</formula>
    </cfRule>
    <cfRule type="notContainsErrors" dxfId="1634" priority="2130">
      <formula>NOT(ISERROR(A81))</formula>
    </cfRule>
  </conditionalFormatting>
  <conditionalFormatting sqref="O81">
    <cfRule type="expression" dxfId="1633" priority="2122">
      <formula>IF($O81="CONTINUA",1,0)</formula>
    </cfRule>
    <cfRule type="expression" dxfId="1632" priority="2123">
      <formula>IF($O81="REQUERIMIENTO",1,0)</formula>
    </cfRule>
    <cfRule type="expression" dxfId="1631" priority="2124">
      <formula>IF($O81="PERSISTE",1,0)</formula>
    </cfRule>
    <cfRule type="expression" dxfId="1630" priority="2125">
      <formula>IF($O81="PARCIALMENTE ATENDIDA",1,0)</formula>
    </cfRule>
    <cfRule type="expression" priority="2126">
      <formula>IF($O81="ATENDIDA",1,0)</formula>
    </cfRule>
    <cfRule type="expression" dxfId="1629" priority="2127">
      <formula>IF($O81="DETECTADA",1,0)</formula>
    </cfRule>
  </conditionalFormatting>
  <conditionalFormatting sqref="O81">
    <cfRule type="expression" dxfId="1628" priority="2116">
      <formula>IF($O81="CONTINÚA",1,0)</formula>
    </cfRule>
    <cfRule type="expression" dxfId="1627" priority="2117">
      <formula>IF($O81="REQUERIMIENTO",1,0)</formula>
    </cfRule>
    <cfRule type="expression" dxfId="1626" priority="2118">
      <formula>IF($O81="PERSISTE",1,0)</formula>
    </cfRule>
    <cfRule type="expression" dxfId="1625" priority="2119">
      <formula>IF($O81="PARCIALMENTE ATENDIDA",1,0)</formula>
    </cfRule>
    <cfRule type="expression" priority="2120">
      <formula>IF($O81="ATENDIDA",1,0)</formula>
    </cfRule>
    <cfRule type="expression" dxfId="1624" priority="2121">
      <formula>IF($O81="DETECTADA",1,0)</formula>
    </cfRule>
  </conditionalFormatting>
  <conditionalFormatting sqref="O81">
    <cfRule type="expression" dxfId="1623" priority="2110">
      <formula>IF($O81="CONTINUA",1,0)</formula>
    </cfRule>
    <cfRule type="expression" dxfId="1622" priority="2111">
      <formula>IF($O81="REQUERIMIENTO",1,0)</formula>
    </cfRule>
    <cfRule type="expression" dxfId="1621" priority="2112">
      <formula>IF($O81="PERSISTE",1,0)</formula>
    </cfRule>
    <cfRule type="expression" dxfId="1620" priority="2113">
      <formula>IF($O81="PARCIALMENTE ATENDIDA",1,0)</formula>
    </cfRule>
    <cfRule type="expression" priority="2114">
      <formula>IF($O81="ATENDIDA",1,0)</formula>
    </cfRule>
    <cfRule type="expression" dxfId="1619" priority="2115">
      <formula>IF($O81="DETECTADA",1,0)</formula>
    </cfRule>
  </conditionalFormatting>
  <conditionalFormatting sqref="O81">
    <cfRule type="expression" dxfId="1618" priority="2104">
      <formula>IF($O81="CONTINÚA",1,0)</formula>
    </cfRule>
    <cfRule type="expression" dxfId="1617" priority="2105">
      <formula>IF($O81="REQUERIMIENTO",1,0)</formula>
    </cfRule>
    <cfRule type="expression" dxfId="1616" priority="2106">
      <formula>IF($O81="PERSISTE",1,0)</formula>
    </cfRule>
    <cfRule type="expression" dxfId="1615" priority="2107">
      <formula>IF($O81="PARCIALMENTE ATENDIDA",1,0)</formula>
    </cfRule>
    <cfRule type="expression" priority="2108">
      <formula>IF($O81="ATENDIDA",1,0)</formula>
    </cfRule>
    <cfRule type="expression" dxfId="1614" priority="2109">
      <formula>IF($O81="DETECTADA",1,0)</formula>
    </cfRule>
  </conditionalFormatting>
  <conditionalFormatting sqref="R81">
    <cfRule type="containsErrors" dxfId="1613" priority="2102">
      <formula>ISERROR(R81)</formula>
    </cfRule>
    <cfRule type="notContainsErrors" dxfId="1612" priority="2103">
      <formula>NOT(ISERROR(R81))</formula>
    </cfRule>
  </conditionalFormatting>
  <conditionalFormatting sqref="A80">
    <cfRule type="cellIs" dxfId="1611" priority="2099" operator="equal">
      <formula>900000000</formula>
    </cfRule>
  </conditionalFormatting>
  <conditionalFormatting sqref="A80 G80:I80 C80:E80 K80">
    <cfRule type="containsErrors" dxfId="1610" priority="2100">
      <formula>ISERROR(A80)</formula>
    </cfRule>
    <cfRule type="notContainsErrors" dxfId="1609" priority="2101">
      <formula>NOT(ISERROR(A80))</formula>
    </cfRule>
  </conditionalFormatting>
  <conditionalFormatting sqref="O80">
    <cfRule type="expression" dxfId="1608" priority="2093">
      <formula>IF($O80="CONTINUA",1,0)</formula>
    </cfRule>
    <cfRule type="expression" dxfId="1607" priority="2094">
      <formula>IF($O80="REQUERIMIENTO",1,0)</formula>
    </cfRule>
    <cfRule type="expression" dxfId="1606" priority="2095">
      <formula>IF($O80="PERSISTE",1,0)</formula>
    </cfRule>
    <cfRule type="expression" dxfId="1605" priority="2096">
      <formula>IF($O80="PARCIALMENTE ATENDIDA",1,0)</formula>
    </cfRule>
    <cfRule type="expression" priority="2097">
      <formula>IF($O80="ATENDIDA",1,0)</formula>
    </cfRule>
    <cfRule type="expression" dxfId="1604" priority="2098">
      <formula>IF($O80="DETECTADA",1,0)</formula>
    </cfRule>
  </conditionalFormatting>
  <conditionalFormatting sqref="O80">
    <cfRule type="expression" dxfId="1603" priority="2087">
      <formula>IF($O80="CONTINÚA",1,0)</formula>
    </cfRule>
    <cfRule type="expression" dxfId="1602" priority="2088">
      <formula>IF($O80="REQUERIMIENTO",1,0)</formula>
    </cfRule>
    <cfRule type="expression" dxfId="1601" priority="2089">
      <formula>IF($O80="PERSISTE",1,0)</formula>
    </cfRule>
    <cfRule type="expression" dxfId="1600" priority="2090">
      <formula>IF($O80="PARCIALMENTE ATENDIDA",1,0)</formula>
    </cfRule>
    <cfRule type="expression" priority="2091">
      <formula>IF($O80="ATENDIDA",1,0)</formula>
    </cfRule>
    <cfRule type="expression" dxfId="1599" priority="2092">
      <formula>IF($O80="DETECTADA",1,0)</formula>
    </cfRule>
  </conditionalFormatting>
  <conditionalFormatting sqref="O80">
    <cfRule type="expression" dxfId="1598" priority="2081">
      <formula>IF($O80="CONTINUA",1,0)</formula>
    </cfRule>
    <cfRule type="expression" dxfId="1597" priority="2082">
      <formula>IF($O80="REQUERIMIENTO",1,0)</formula>
    </cfRule>
    <cfRule type="expression" dxfId="1596" priority="2083">
      <formula>IF($O80="PERSISTE",1,0)</formula>
    </cfRule>
    <cfRule type="expression" dxfId="1595" priority="2084">
      <formula>IF($O80="PARCIALMENTE ATENDIDA",1,0)</formula>
    </cfRule>
    <cfRule type="expression" priority="2085">
      <formula>IF($O80="ATENDIDA",1,0)</formula>
    </cfRule>
    <cfRule type="expression" dxfId="1594" priority="2086">
      <formula>IF($O80="DETECTADA",1,0)</formula>
    </cfRule>
  </conditionalFormatting>
  <conditionalFormatting sqref="O80">
    <cfRule type="expression" dxfId="1593" priority="2075">
      <formula>IF($O80="CONTINÚA",1,0)</formula>
    </cfRule>
    <cfRule type="expression" dxfId="1592" priority="2076">
      <formula>IF($O80="REQUERIMIENTO",1,0)</formula>
    </cfRule>
    <cfRule type="expression" dxfId="1591" priority="2077">
      <formula>IF($O80="PERSISTE",1,0)</formula>
    </cfRule>
    <cfRule type="expression" dxfId="1590" priority="2078">
      <formula>IF($O80="PARCIALMENTE ATENDIDA",1,0)</formula>
    </cfRule>
    <cfRule type="expression" priority="2079">
      <formula>IF($O80="ATENDIDA",1,0)</formula>
    </cfRule>
    <cfRule type="expression" dxfId="1589" priority="2080">
      <formula>IF($O80="DETECTADA",1,0)</formula>
    </cfRule>
  </conditionalFormatting>
  <conditionalFormatting sqref="R80">
    <cfRule type="containsErrors" dxfId="1588" priority="2073">
      <formula>ISERROR(R80)</formula>
    </cfRule>
    <cfRule type="notContainsErrors" dxfId="1587" priority="2074">
      <formula>NOT(ISERROR(R80))</formula>
    </cfRule>
  </conditionalFormatting>
  <conditionalFormatting sqref="A79">
    <cfRule type="cellIs" dxfId="1586" priority="2070" operator="equal">
      <formula>900000000</formula>
    </cfRule>
  </conditionalFormatting>
  <conditionalFormatting sqref="A79 G79:I79 C79:E79 K79">
    <cfRule type="containsErrors" dxfId="1585" priority="2071">
      <formula>ISERROR(A79)</formula>
    </cfRule>
    <cfRule type="notContainsErrors" dxfId="1584" priority="2072">
      <formula>NOT(ISERROR(A79))</formula>
    </cfRule>
  </conditionalFormatting>
  <conditionalFormatting sqref="O79">
    <cfRule type="expression" dxfId="1583" priority="2064">
      <formula>IF($O79="CONTINUA",1,0)</formula>
    </cfRule>
    <cfRule type="expression" dxfId="1582" priority="2065">
      <formula>IF($O79="REQUERIMIENTO",1,0)</formula>
    </cfRule>
    <cfRule type="expression" dxfId="1581" priority="2066">
      <formula>IF($O79="PERSISTE",1,0)</formula>
    </cfRule>
    <cfRule type="expression" dxfId="1580" priority="2067">
      <formula>IF($O79="PARCIALMENTE ATENDIDA",1,0)</formula>
    </cfRule>
    <cfRule type="expression" priority="2068">
      <formula>IF($O79="ATENDIDA",1,0)</formula>
    </cfRule>
    <cfRule type="expression" dxfId="1579" priority="2069">
      <formula>IF($O79="DETECTADA",1,0)</formula>
    </cfRule>
  </conditionalFormatting>
  <conditionalFormatting sqref="O79">
    <cfRule type="expression" dxfId="1578" priority="2058">
      <formula>IF($O79="CONTINÚA",1,0)</formula>
    </cfRule>
    <cfRule type="expression" dxfId="1577" priority="2059">
      <formula>IF($O79="REQUERIMIENTO",1,0)</formula>
    </cfRule>
    <cfRule type="expression" dxfId="1576" priority="2060">
      <formula>IF($O79="PERSISTE",1,0)</formula>
    </cfRule>
    <cfRule type="expression" dxfId="1575" priority="2061">
      <formula>IF($O79="PARCIALMENTE ATENDIDA",1,0)</formula>
    </cfRule>
    <cfRule type="expression" priority="2062">
      <formula>IF($O79="ATENDIDA",1,0)</formula>
    </cfRule>
    <cfRule type="expression" dxfId="1574" priority="2063">
      <formula>IF($O79="DETECTADA",1,0)</formula>
    </cfRule>
  </conditionalFormatting>
  <conditionalFormatting sqref="O79">
    <cfRule type="expression" dxfId="1573" priority="2052">
      <formula>IF($O79="CONTINUA",1,0)</formula>
    </cfRule>
    <cfRule type="expression" dxfId="1572" priority="2053">
      <formula>IF($O79="REQUERIMIENTO",1,0)</formula>
    </cfRule>
    <cfRule type="expression" dxfId="1571" priority="2054">
      <formula>IF($O79="PERSISTE",1,0)</formula>
    </cfRule>
    <cfRule type="expression" dxfId="1570" priority="2055">
      <formula>IF($O79="PARCIALMENTE ATENDIDA",1,0)</formula>
    </cfRule>
    <cfRule type="expression" priority="2056">
      <formula>IF($O79="ATENDIDA",1,0)</formula>
    </cfRule>
    <cfRule type="expression" dxfId="1569" priority="2057">
      <formula>IF($O79="DETECTADA",1,0)</formula>
    </cfRule>
  </conditionalFormatting>
  <conditionalFormatting sqref="O79">
    <cfRule type="expression" dxfId="1568" priority="2046">
      <formula>IF($O79="CONTINÚA",1,0)</formula>
    </cfRule>
    <cfRule type="expression" dxfId="1567" priority="2047">
      <formula>IF($O79="REQUERIMIENTO",1,0)</formula>
    </cfRule>
    <cfRule type="expression" dxfId="1566" priority="2048">
      <formula>IF($O79="PERSISTE",1,0)</formula>
    </cfRule>
    <cfRule type="expression" dxfId="1565" priority="2049">
      <formula>IF($O79="PARCIALMENTE ATENDIDA",1,0)</formula>
    </cfRule>
    <cfRule type="expression" priority="2050">
      <formula>IF($O79="ATENDIDA",1,0)</formula>
    </cfRule>
    <cfRule type="expression" dxfId="1564" priority="2051">
      <formula>IF($O79="DETECTADA",1,0)</formula>
    </cfRule>
  </conditionalFormatting>
  <conditionalFormatting sqref="R79">
    <cfRule type="containsErrors" dxfId="1563" priority="2044">
      <formula>ISERROR(R79)</formula>
    </cfRule>
    <cfRule type="notContainsErrors" dxfId="1562" priority="2045">
      <formula>NOT(ISERROR(R79))</formula>
    </cfRule>
  </conditionalFormatting>
  <conditionalFormatting sqref="A78">
    <cfRule type="cellIs" dxfId="1561" priority="2041" operator="equal">
      <formula>900000000</formula>
    </cfRule>
  </conditionalFormatting>
  <conditionalFormatting sqref="A78 G78:I78 C78:E78 K78">
    <cfRule type="containsErrors" dxfId="1560" priority="2042">
      <formula>ISERROR(A78)</formula>
    </cfRule>
    <cfRule type="notContainsErrors" dxfId="1559" priority="2043">
      <formula>NOT(ISERROR(A78))</formula>
    </cfRule>
  </conditionalFormatting>
  <conditionalFormatting sqref="O78">
    <cfRule type="expression" dxfId="1558" priority="2035">
      <formula>IF($O78="CONTINUA",1,0)</formula>
    </cfRule>
    <cfRule type="expression" dxfId="1557" priority="2036">
      <formula>IF($O78="REQUERIMIENTO",1,0)</formula>
    </cfRule>
    <cfRule type="expression" dxfId="1556" priority="2037">
      <formula>IF($O78="PERSISTE",1,0)</formula>
    </cfRule>
    <cfRule type="expression" dxfId="1555" priority="2038">
      <formula>IF($O78="PARCIALMENTE ATENDIDA",1,0)</formula>
    </cfRule>
    <cfRule type="expression" priority="2039">
      <formula>IF($O78="ATENDIDA",1,0)</formula>
    </cfRule>
    <cfRule type="expression" dxfId="1554" priority="2040">
      <formula>IF($O78="DETECTADA",1,0)</formula>
    </cfRule>
  </conditionalFormatting>
  <conditionalFormatting sqref="O78">
    <cfRule type="expression" dxfId="1553" priority="2029">
      <formula>IF($O78="CONTINÚA",1,0)</formula>
    </cfRule>
    <cfRule type="expression" dxfId="1552" priority="2030">
      <formula>IF($O78="REQUERIMIENTO",1,0)</formula>
    </cfRule>
    <cfRule type="expression" dxfId="1551" priority="2031">
      <formula>IF($O78="PERSISTE",1,0)</formula>
    </cfRule>
    <cfRule type="expression" dxfId="1550" priority="2032">
      <formula>IF($O78="PARCIALMENTE ATENDIDA",1,0)</formula>
    </cfRule>
    <cfRule type="expression" priority="2033">
      <formula>IF($O78="ATENDIDA",1,0)</formula>
    </cfRule>
    <cfRule type="expression" dxfId="1549" priority="2034">
      <formula>IF($O78="DETECTADA",1,0)</formula>
    </cfRule>
  </conditionalFormatting>
  <conditionalFormatting sqref="O78">
    <cfRule type="expression" dxfId="1548" priority="2023">
      <formula>IF($O78="CONTINUA",1,0)</formula>
    </cfRule>
    <cfRule type="expression" dxfId="1547" priority="2024">
      <formula>IF($O78="REQUERIMIENTO",1,0)</formula>
    </cfRule>
    <cfRule type="expression" dxfId="1546" priority="2025">
      <formula>IF($O78="PERSISTE",1,0)</formula>
    </cfRule>
    <cfRule type="expression" dxfId="1545" priority="2026">
      <formula>IF($O78="PARCIALMENTE ATENDIDA",1,0)</formula>
    </cfRule>
    <cfRule type="expression" priority="2027">
      <formula>IF($O78="ATENDIDA",1,0)</formula>
    </cfRule>
    <cfRule type="expression" dxfId="1544" priority="2028">
      <formula>IF($O78="DETECTADA",1,0)</formula>
    </cfRule>
  </conditionalFormatting>
  <conditionalFormatting sqref="O78">
    <cfRule type="expression" dxfId="1543" priority="2017">
      <formula>IF($O78="CONTINÚA",1,0)</formula>
    </cfRule>
    <cfRule type="expression" dxfId="1542" priority="2018">
      <formula>IF($O78="REQUERIMIENTO",1,0)</formula>
    </cfRule>
    <cfRule type="expression" dxfId="1541" priority="2019">
      <formula>IF($O78="PERSISTE",1,0)</formula>
    </cfRule>
    <cfRule type="expression" dxfId="1540" priority="2020">
      <formula>IF($O78="PARCIALMENTE ATENDIDA",1,0)</formula>
    </cfRule>
    <cfRule type="expression" priority="2021">
      <formula>IF($O78="ATENDIDA",1,0)</formula>
    </cfRule>
    <cfRule type="expression" dxfId="1539" priority="2022">
      <formula>IF($O78="DETECTADA",1,0)</formula>
    </cfRule>
  </conditionalFormatting>
  <conditionalFormatting sqref="R78">
    <cfRule type="containsErrors" dxfId="1538" priority="2015">
      <formula>ISERROR(R78)</formula>
    </cfRule>
    <cfRule type="notContainsErrors" dxfId="1537" priority="2016">
      <formula>NOT(ISERROR(R78))</formula>
    </cfRule>
  </conditionalFormatting>
  <conditionalFormatting sqref="A77">
    <cfRule type="cellIs" dxfId="1536" priority="2012" operator="equal">
      <formula>900000000</formula>
    </cfRule>
  </conditionalFormatting>
  <conditionalFormatting sqref="A77 G77:I77 C77:E77 K77">
    <cfRule type="containsErrors" dxfId="1535" priority="2013">
      <formula>ISERROR(A77)</formula>
    </cfRule>
    <cfRule type="notContainsErrors" dxfId="1534" priority="2014">
      <formula>NOT(ISERROR(A77))</formula>
    </cfRule>
  </conditionalFormatting>
  <conditionalFormatting sqref="O77">
    <cfRule type="expression" dxfId="1533" priority="2006">
      <formula>IF($O77="CONTINUA",1,0)</formula>
    </cfRule>
    <cfRule type="expression" dxfId="1532" priority="2007">
      <formula>IF($O77="REQUERIMIENTO",1,0)</formula>
    </cfRule>
    <cfRule type="expression" dxfId="1531" priority="2008">
      <formula>IF($O77="PERSISTE",1,0)</formula>
    </cfRule>
    <cfRule type="expression" dxfId="1530" priority="2009">
      <formula>IF($O77="PARCIALMENTE ATENDIDA",1,0)</formula>
    </cfRule>
    <cfRule type="expression" priority="2010">
      <formula>IF($O77="ATENDIDA",1,0)</formula>
    </cfRule>
    <cfRule type="expression" dxfId="1529" priority="2011">
      <formula>IF($O77="DETECTADA",1,0)</formula>
    </cfRule>
  </conditionalFormatting>
  <conditionalFormatting sqref="O77">
    <cfRule type="expression" dxfId="1528" priority="2000">
      <formula>IF($O77="CONTINÚA",1,0)</formula>
    </cfRule>
    <cfRule type="expression" dxfId="1527" priority="2001">
      <formula>IF($O77="REQUERIMIENTO",1,0)</formula>
    </cfRule>
    <cfRule type="expression" dxfId="1526" priority="2002">
      <formula>IF($O77="PERSISTE",1,0)</formula>
    </cfRule>
    <cfRule type="expression" dxfId="1525" priority="2003">
      <formula>IF($O77="PARCIALMENTE ATENDIDA",1,0)</formula>
    </cfRule>
    <cfRule type="expression" priority="2004">
      <formula>IF($O77="ATENDIDA",1,0)</formula>
    </cfRule>
    <cfRule type="expression" dxfId="1524" priority="2005">
      <formula>IF($O77="DETECTADA",1,0)</formula>
    </cfRule>
  </conditionalFormatting>
  <conditionalFormatting sqref="O77">
    <cfRule type="expression" dxfId="1523" priority="1994">
      <formula>IF($O77="CONTINUA",1,0)</formula>
    </cfRule>
    <cfRule type="expression" dxfId="1522" priority="1995">
      <formula>IF($O77="REQUERIMIENTO",1,0)</formula>
    </cfRule>
    <cfRule type="expression" dxfId="1521" priority="1996">
      <formula>IF($O77="PERSISTE",1,0)</formula>
    </cfRule>
    <cfRule type="expression" dxfId="1520" priority="1997">
      <formula>IF($O77="PARCIALMENTE ATENDIDA",1,0)</formula>
    </cfRule>
    <cfRule type="expression" priority="1998">
      <formula>IF($O77="ATENDIDA",1,0)</formula>
    </cfRule>
    <cfRule type="expression" dxfId="1519" priority="1999">
      <formula>IF($O77="DETECTADA",1,0)</formula>
    </cfRule>
  </conditionalFormatting>
  <conditionalFormatting sqref="O77">
    <cfRule type="expression" dxfId="1518" priority="1988">
      <formula>IF($O77="CONTINÚA",1,0)</formula>
    </cfRule>
    <cfRule type="expression" dxfId="1517" priority="1989">
      <formula>IF($O77="REQUERIMIENTO",1,0)</formula>
    </cfRule>
    <cfRule type="expression" dxfId="1516" priority="1990">
      <formula>IF($O77="PERSISTE",1,0)</formula>
    </cfRule>
    <cfRule type="expression" dxfId="1515" priority="1991">
      <formula>IF($O77="PARCIALMENTE ATENDIDA",1,0)</formula>
    </cfRule>
    <cfRule type="expression" priority="1992">
      <formula>IF($O77="ATENDIDA",1,0)</formula>
    </cfRule>
    <cfRule type="expression" dxfId="1514" priority="1993">
      <formula>IF($O77="DETECTADA",1,0)</formula>
    </cfRule>
  </conditionalFormatting>
  <conditionalFormatting sqref="R77">
    <cfRule type="containsErrors" dxfId="1513" priority="1986">
      <formula>ISERROR(R77)</formula>
    </cfRule>
    <cfRule type="notContainsErrors" dxfId="1512" priority="1987">
      <formula>NOT(ISERROR(R77))</formula>
    </cfRule>
  </conditionalFormatting>
  <conditionalFormatting sqref="A76">
    <cfRule type="cellIs" dxfId="1511" priority="1983" operator="equal">
      <formula>900000000</formula>
    </cfRule>
  </conditionalFormatting>
  <conditionalFormatting sqref="A76 G76:I76 C76:E76 K76">
    <cfRule type="containsErrors" dxfId="1510" priority="1984">
      <formula>ISERROR(A76)</formula>
    </cfRule>
    <cfRule type="notContainsErrors" dxfId="1509" priority="1985">
      <formula>NOT(ISERROR(A76))</formula>
    </cfRule>
  </conditionalFormatting>
  <conditionalFormatting sqref="O76">
    <cfRule type="expression" dxfId="1508" priority="1977">
      <formula>IF($O76="CONTINUA",1,0)</formula>
    </cfRule>
    <cfRule type="expression" dxfId="1507" priority="1978">
      <formula>IF($O76="REQUERIMIENTO",1,0)</formula>
    </cfRule>
    <cfRule type="expression" dxfId="1506" priority="1979">
      <formula>IF($O76="PERSISTE",1,0)</formula>
    </cfRule>
    <cfRule type="expression" dxfId="1505" priority="1980">
      <formula>IF($O76="PARCIALMENTE ATENDIDA",1,0)</formula>
    </cfRule>
    <cfRule type="expression" priority="1981">
      <formula>IF($O76="ATENDIDA",1,0)</formula>
    </cfRule>
    <cfRule type="expression" dxfId="1504" priority="1982">
      <formula>IF($O76="DETECTADA",1,0)</formula>
    </cfRule>
  </conditionalFormatting>
  <conditionalFormatting sqref="O76">
    <cfRule type="expression" dxfId="1503" priority="1971">
      <formula>IF($O76="CONTINÚA",1,0)</formula>
    </cfRule>
    <cfRule type="expression" dxfId="1502" priority="1972">
      <formula>IF($O76="REQUERIMIENTO",1,0)</formula>
    </cfRule>
    <cfRule type="expression" dxfId="1501" priority="1973">
      <formula>IF($O76="PERSISTE",1,0)</formula>
    </cfRule>
    <cfRule type="expression" dxfId="1500" priority="1974">
      <formula>IF($O76="PARCIALMENTE ATENDIDA",1,0)</formula>
    </cfRule>
    <cfRule type="expression" priority="1975">
      <formula>IF($O76="ATENDIDA",1,0)</formula>
    </cfRule>
    <cfRule type="expression" dxfId="1499" priority="1976">
      <formula>IF($O76="DETECTADA",1,0)</formula>
    </cfRule>
  </conditionalFormatting>
  <conditionalFormatting sqref="O76">
    <cfRule type="expression" dxfId="1498" priority="1965">
      <formula>IF($O76="CONTINUA",1,0)</formula>
    </cfRule>
    <cfRule type="expression" dxfId="1497" priority="1966">
      <formula>IF($O76="REQUERIMIENTO",1,0)</formula>
    </cfRule>
    <cfRule type="expression" dxfId="1496" priority="1967">
      <formula>IF($O76="PERSISTE",1,0)</formula>
    </cfRule>
    <cfRule type="expression" dxfId="1495" priority="1968">
      <formula>IF($O76="PARCIALMENTE ATENDIDA",1,0)</formula>
    </cfRule>
    <cfRule type="expression" priority="1969">
      <formula>IF($O76="ATENDIDA",1,0)</formula>
    </cfRule>
    <cfRule type="expression" dxfId="1494" priority="1970">
      <formula>IF($O76="DETECTADA",1,0)</formula>
    </cfRule>
  </conditionalFormatting>
  <conditionalFormatting sqref="O76">
    <cfRule type="expression" dxfId="1493" priority="1959">
      <formula>IF($O76="CONTINÚA",1,0)</formula>
    </cfRule>
    <cfRule type="expression" dxfId="1492" priority="1960">
      <formula>IF($O76="REQUERIMIENTO",1,0)</formula>
    </cfRule>
    <cfRule type="expression" dxfId="1491" priority="1961">
      <formula>IF($O76="PERSISTE",1,0)</formula>
    </cfRule>
    <cfRule type="expression" dxfId="1490" priority="1962">
      <formula>IF($O76="PARCIALMENTE ATENDIDA",1,0)</formula>
    </cfRule>
    <cfRule type="expression" priority="1963">
      <formula>IF($O76="ATENDIDA",1,0)</formula>
    </cfRule>
    <cfRule type="expression" dxfId="1489" priority="1964">
      <formula>IF($O76="DETECTADA",1,0)</formula>
    </cfRule>
  </conditionalFormatting>
  <conditionalFormatting sqref="R76">
    <cfRule type="containsErrors" dxfId="1488" priority="1957">
      <formula>ISERROR(R76)</formula>
    </cfRule>
    <cfRule type="notContainsErrors" dxfId="1487" priority="1958">
      <formula>NOT(ISERROR(R76))</formula>
    </cfRule>
  </conditionalFormatting>
  <conditionalFormatting sqref="A75">
    <cfRule type="cellIs" dxfId="1486" priority="1954" operator="equal">
      <formula>900000000</formula>
    </cfRule>
  </conditionalFormatting>
  <conditionalFormatting sqref="A75 G75:I75 C75:E75 K75">
    <cfRule type="containsErrors" dxfId="1485" priority="1955">
      <formula>ISERROR(A75)</formula>
    </cfRule>
    <cfRule type="notContainsErrors" dxfId="1484" priority="1956">
      <formula>NOT(ISERROR(A75))</formula>
    </cfRule>
  </conditionalFormatting>
  <conditionalFormatting sqref="O75">
    <cfRule type="expression" dxfId="1483" priority="1948">
      <formula>IF($O75="CONTINUA",1,0)</formula>
    </cfRule>
    <cfRule type="expression" dxfId="1482" priority="1949">
      <formula>IF($O75="REQUERIMIENTO",1,0)</formula>
    </cfRule>
    <cfRule type="expression" dxfId="1481" priority="1950">
      <formula>IF($O75="PERSISTE",1,0)</formula>
    </cfRule>
    <cfRule type="expression" dxfId="1480" priority="1951">
      <formula>IF($O75="PARCIALMENTE ATENDIDA",1,0)</formula>
    </cfRule>
    <cfRule type="expression" priority="1952">
      <formula>IF($O75="ATENDIDA",1,0)</formula>
    </cfRule>
    <cfRule type="expression" dxfId="1479" priority="1953">
      <formula>IF($O75="DETECTADA",1,0)</formula>
    </cfRule>
  </conditionalFormatting>
  <conditionalFormatting sqref="O75">
    <cfRule type="expression" dxfId="1478" priority="1942">
      <formula>IF($O75="CONTINÚA",1,0)</formula>
    </cfRule>
    <cfRule type="expression" dxfId="1477" priority="1943">
      <formula>IF($O75="REQUERIMIENTO",1,0)</formula>
    </cfRule>
    <cfRule type="expression" dxfId="1476" priority="1944">
      <formula>IF($O75="PERSISTE",1,0)</formula>
    </cfRule>
    <cfRule type="expression" dxfId="1475" priority="1945">
      <formula>IF($O75="PARCIALMENTE ATENDIDA",1,0)</formula>
    </cfRule>
    <cfRule type="expression" priority="1946">
      <formula>IF($O75="ATENDIDA",1,0)</formula>
    </cfRule>
    <cfRule type="expression" dxfId="1474" priority="1947">
      <formula>IF($O75="DETECTADA",1,0)</formula>
    </cfRule>
  </conditionalFormatting>
  <conditionalFormatting sqref="O75">
    <cfRule type="expression" dxfId="1473" priority="1936">
      <formula>IF($O75="CONTINUA",1,0)</formula>
    </cfRule>
    <cfRule type="expression" dxfId="1472" priority="1937">
      <formula>IF($O75="REQUERIMIENTO",1,0)</formula>
    </cfRule>
    <cfRule type="expression" dxfId="1471" priority="1938">
      <formula>IF($O75="PERSISTE",1,0)</formula>
    </cfRule>
    <cfRule type="expression" dxfId="1470" priority="1939">
      <formula>IF($O75="PARCIALMENTE ATENDIDA",1,0)</formula>
    </cfRule>
    <cfRule type="expression" priority="1940">
      <formula>IF($O75="ATENDIDA",1,0)</formula>
    </cfRule>
    <cfRule type="expression" dxfId="1469" priority="1941">
      <formula>IF($O75="DETECTADA",1,0)</formula>
    </cfRule>
  </conditionalFormatting>
  <conditionalFormatting sqref="O75">
    <cfRule type="expression" dxfId="1468" priority="1930">
      <formula>IF($O75="CONTINÚA",1,0)</formula>
    </cfRule>
    <cfRule type="expression" dxfId="1467" priority="1931">
      <formula>IF($O75="REQUERIMIENTO",1,0)</formula>
    </cfRule>
    <cfRule type="expression" dxfId="1466" priority="1932">
      <formula>IF($O75="PERSISTE",1,0)</formula>
    </cfRule>
    <cfRule type="expression" dxfId="1465" priority="1933">
      <formula>IF($O75="PARCIALMENTE ATENDIDA",1,0)</formula>
    </cfRule>
    <cfRule type="expression" priority="1934">
      <formula>IF($O75="ATENDIDA",1,0)</formula>
    </cfRule>
    <cfRule type="expression" dxfId="1464" priority="1935">
      <formula>IF($O75="DETECTADA",1,0)</formula>
    </cfRule>
  </conditionalFormatting>
  <conditionalFormatting sqref="R75">
    <cfRule type="containsErrors" dxfId="1463" priority="1928">
      <formula>ISERROR(R75)</formula>
    </cfRule>
    <cfRule type="notContainsErrors" dxfId="1462" priority="1929">
      <formula>NOT(ISERROR(R75))</formula>
    </cfRule>
  </conditionalFormatting>
  <conditionalFormatting sqref="A74">
    <cfRule type="cellIs" dxfId="1461" priority="1867" operator="equal">
      <formula>900000000</formula>
    </cfRule>
  </conditionalFormatting>
  <conditionalFormatting sqref="A74 G74:I74 C74:E74 K74">
    <cfRule type="containsErrors" dxfId="1460" priority="1868">
      <formula>ISERROR(A74)</formula>
    </cfRule>
    <cfRule type="notContainsErrors" dxfId="1459" priority="1869">
      <formula>NOT(ISERROR(A74))</formula>
    </cfRule>
  </conditionalFormatting>
  <conditionalFormatting sqref="O74">
    <cfRule type="expression" dxfId="1458" priority="1861">
      <formula>IF($O74="CONTINUA",1,0)</formula>
    </cfRule>
    <cfRule type="expression" dxfId="1457" priority="1862">
      <formula>IF($O74="REQUERIMIENTO",1,0)</formula>
    </cfRule>
    <cfRule type="expression" dxfId="1456" priority="1863">
      <formula>IF($O74="PERSISTE",1,0)</formula>
    </cfRule>
    <cfRule type="expression" dxfId="1455" priority="1864">
      <formula>IF($O74="PARCIALMENTE ATENDIDA",1,0)</formula>
    </cfRule>
    <cfRule type="expression" priority="1865">
      <formula>IF($O74="ATENDIDA",1,0)</formula>
    </cfRule>
    <cfRule type="expression" dxfId="1454" priority="1866">
      <formula>IF($O74="DETECTADA",1,0)</formula>
    </cfRule>
  </conditionalFormatting>
  <conditionalFormatting sqref="O74">
    <cfRule type="expression" dxfId="1453" priority="1855">
      <formula>IF($O74="CONTINÚA",1,0)</formula>
    </cfRule>
    <cfRule type="expression" dxfId="1452" priority="1856">
      <formula>IF($O74="REQUERIMIENTO",1,0)</formula>
    </cfRule>
    <cfRule type="expression" dxfId="1451" priority="1857">
      <formula>IF($O74="PERSISTE",1,0)</formula>
    </cfRule>
    <cfRule type="expression" dxfId="1450" priority="1858">
      <formula>IF($O74="PARCIALMENTE ATENDIDA",1,0)</formula>
    </cfRule>
    <cfRule type="expression" priority="1859">
      <formula>IF($O74="ATENDIDA",1,0)</formula>
    </cfRule>
    <cfRule type="expression" dxfId="1449" priority="1860">
      <formula>IF($O74="DETECTADA",1,0)</formula>
    </cfRule>
  </conditionalFormatting>
  <conditionalFormatting sqref="O74">
    <cfRule type="expression" dxfId="1448" priority="1849">
      <formula>IF($O74="CONTINUA",1,0)</formula>
    </cfRule>
    <cfRule type="expression" dxfId="1447" priority="1850">
      <formula>IF($O74="REQUERIMIENTO",1,0)</formula>
    </cfRule>
    <cfRule type="expression" dxfId="1446" priority="1851">
      <formula>IF($O74="PERSISTE",1,0)</formula>
    </cfRule>
    <cfRule type="expression" dxfId="1445" priority="1852">
      <formula>IF($O74="PARCIALMENTE ATENDIDA",1,0)</formula>
    </cfRule>
    <cfRule type="expression" priority="1853">
      <formula>IF($O74="ATENDIDA",1,0)</formula>
    </cfRule>
    <cfRule type="expression" dxfId="1444" priority="1854">
      <formula>IF($O74="DETECTADA",1,0)</formula>
    </cfRule>
  </conditionalFormatting>
  <conditionalFormatting sqref="O74">
    <cfRule type="expression" dxfId="1443" priority="1843">
      <formula>IF($O74="CONTINÚA",1,0)</formula>
    </cfRule>
    <cfRule type="expression" dxfId="1442" priority="1844">
      <formula>IF($O74="REQUERIMIENTO",1,0)</formula>
    </cfRule>
    <cfRule type="expression" dxfId="1441" priority="1845">
      <formula>IF($O74="PERSISTE",1,0)</formula>
    </cfRule>
    <cfRule type="expression" dxfId="1440" priority="1846">
      <formula>IF($O74="PARCIALMENTE ATENDIDA",1,0)</formula>
    </cfRule>
    <cfRule type="expression" priority="1847">
      <formula>IF($O74="ATENDIDA",1,0)</formula>
    </cfRule>
    <cfRule type="expression" dxfId="1439" priority="1848">
      <formula>IF($O74="DETECTADA",1,0)</formula>
    </cfRule>
  </conditionalFormatting>
  <conditionalFormatting sqref="R74">
    <cfRule type="containsErrors" dxfId="1438" priority="1841">
      <formula>ISERROR(R74)</formula>
    </cfRule>
    <cfRule type="notContainsErrors" dxfId="1437" priority="1842">
      <formula>NOT(ISERROR(R74))</formula>
    </cfRule>
  </conditionalFormatting>
  <conditionalFormatting sqref="A73">
    <cfRule type="cellIs" dxfId="1436" priority="1838" operator="equal">
      <formula>900000000</formula>
    </cfRule>
  </conditionalFormatting>
  <conditionalFormatting sqref="A73 G73:I73 C73:E73 K73">
    <cfRule type="containsErrors" dxfId="1435" priority="1839">
      <formula>ISERROR(A73)</formula>
    </cfRule>
    <cfRule type="notContainsErrors" dxfId="1434" priority="1840">
      <formula>NOT(ISERROR(A73))</formula>
    </cfRule>
  </conditionalFormatting>
  <conditionalFormatting sqref="O73">
    <cfRule type="expression" dxfId="1433" priority="1832">
      <formula>IF($O73="CONTINUA",1,0)</formula>
    </cfRule>
    <cfRule type="expression" dxfId="1432" priority="1833">
      <formula>IF($O73="REQUERIMIENTO",1,0)</formula>
    </cfRule>
    <cfRule type="expression" dxfId="1431" priority="1834">
      <formula>IF($O73="PERSISTE",1,0)</formula>
    </cfRule>
    <cfRule type="expression" dxfId="1430" priority="1835">
      <formula>IF($O73="PARCIALMENTE ATENDIDA",1,0)</formula>
    </cfRule>
    <cfRule type="expression" priority="1836">
      <formula>IF($O73="ATENDIDA",1,0)</formula>
    </cfRule>
    <cfRule type="expression" dxfId="1429" priority="1837">
      <formula>IF($O73="DETECTADA",1,0)</formula>
    </cfRule>
  </conditionalFormatting>
  <conditionalFormatting sqref="O73">
    <cfRule type="expression" dxfId="1428" priority="1826">
      <formula>IF($O73="CONTINÚA",1,0)</formula>
    </cfRule>
    <cfRule type="expression" dxfId="1427" priority="1827">
      <formula>IF($O73="REQUERIMIENTO",1,0)</formula>
    </cfRule>
    <cfRule type="expression" dxfId="1426" priority="1828">
      <formula>IF($O73="PERSISTE",1,0)</formula>
    </cfRule>
    <cfRule type="expression" dxfId="1425" priority="1829">
      <formula>IF($O73="PARCIALMENTE ATENDIDA",1,0)</formula>
    </cfRule>
    <cfRule type="expression" priority="1830">
      <formula>IF($O73="ATENDIDA",1,0)</formula>
    </cfRule>
    <cfRule type="expression" dxfId="1424" priority="1831">
      <formula>IF($O73="DETECTADA",1,0)</formula>
    </cfRule>
  </conditionalFormatting>
  <conditionalFormatting sqref="O73">
    <cfRule type="expression" dxfId="1423" priority="1820">
      <formula>IF($O73="CONTINUA",1,0)</formula>
    </cfRule>
    <cfRule type="expression" dxfId="1422" priority="1821">
      <formula>IF($O73="REQUERIMIENTO",1,0)</formula>
    </cfRule>
    <cfRule type="expression" dxfId="1421" priority="1822">
      <formula>IF($O73="PERSISTE",1,0)</formula>
    </cfRule>
    <cfRule type="expression" dxfId="1420" priority="1823">
      <formula>IF($O73="PARCIALMENTE ATENDIDA",1,0)</formula>
    </cfRule>
    <cfRule type="expression" priority="1824">
      <formula>IF($O73="ATENDIDA",1,0)</formula>
    </cfRule>
    <cfRule type="expression" dxfId="1419" priority="1825">
      <formula>IF($O73="DETECTADA",1,0)</formula>
    </cfRule>
  </conditionalFormatting>
  <conditionalFormatting sqref="O73">
    <cfRule type="expression" dxfId="1418" priority="1814">
      <formula>IF($O73="CONTINÚA",1,0)</formula>
    </cfRule>
    <cfRule type="expression" dxfId="1417" priority="1815">
      <formula>IF($O73="REQUERIMIENTO",1,0)</formula>
    </cfRule>
    <cfRule type="expression" dxfId="1416" priority="1816">
      <formula>IF($O73="PERSISTE",1,0)</formula>
    </cfRule>
    <cfRule type="expression" dxfId="1415" priority="1817">
      <formula>IF($O73="PARCIALMENTE ATENDIDA",1,0)</formula>
    </cfRule>
    <cfRule type="expression" priority="1818">
      <formula>IF($O73="ATENDIDA",1,0)</formula>
    </cfRule>
    <cfRule type="expression" dxfId="1414" priority="1819">
      <formula>IF($O73="DETECTADA",1,0)</formula>
    </cfRule>
  </conditionalFormatting>
  <conditionalFormatting sqref="R73">
    <cfRule type="containsErrors" dxfId="1413" priority="1812">
      <formula>ISERROR(R73)</formula>
    </cfRule>
    <cfRule type="notContainsErrors" dxfId="1412" priority="1813">
      <formula>NOT(ISERROR(R73))</formula>
    </cfRule>
  </conditionalFormatting>
  <conditionalFormatting sqref="A72">
    <cfRule type="cellIs" dxfId="1411" priority="1809" operator="equal">
      <formula>900000000</formula>
    </cfRule>
  </conditionalFormatting>
  <conditionalFormatting sqref="A72 G72:I72 C72:E72 K72">
    <cfRule type="containsErrors" dxfId="1410" priority="1810">
      <formula>ISERROR(A72)</formula>
    </cfRule>
    <cfRule type="notContainsErrors" dxfId="1409" priority="1811">
      <formula>NOT(ISERROR(A72))</formula>
    </cfRule>
  </conditionalFormatting>
  <conditionalFormatting sqref="O72">
    <cfRule type="expression" dxfId="1408" priority="1803">
      <formula>IF($O72="CONTINUA",1,0)</formula>
    </cfRule>
    <cfRule type="expression" dxfId="1407" priority="1804">
      <formula>IF($O72="REQUERIMIENTO",1,0)</formula>
    </cfRule>
    <cfRule type="expression" dxfId="1406" priority="1805">
      <formula>IF($O72="PERSISTE",1,0)</formula>
    </cfRule>
    <cfRule type="expression" dxfId="1405" priority="1806">
      <formula>IF($O72="PARCIALMENTE ATENDIDA",1,0)</formula>
    </cfRule>
    <cfRule type="expression" priority="1807">
      <formula>IF($O72="ATENDIDA",1,0)</formula>
    </cfRule>
    <cfRule type="expression" dxfId="1404" priority="1808">
      <formula>IF($O72="DETECTADA",1,0)</formula>
    </cfRule>
  </conditionalFormatting>
  <conditionalFormatting sqref="O72">
    <cfRule type="expression" dxfId="1403" priority="1797">
      <formula>IF($O72="CONTINÚA",1,0)</formula>
    </cfRule>
    <cfRule type="expression" dxfId="1402" priority="1798">
      <formula>IF($O72="REQUERIMIENTO",1,0)</formula>
    </cfRule>
    <cfRule type="expression" dxfId="1401" priority="1799">
      <formula>IF($O72="PERSISTE",1,0)</formula>
    </cfRule>
    <cfRule type="expression" dxfId="1400" priority="1800">
      <formula>IF($O72="PARCIALMENTE ATENDIDA",1,0)</formula>
    </cfRule>
    <cfRule type="expression" priority="1801">
      <formula>IF($O72="ATENDIDA",1,0)</formula>
    </cfRule>
    <cfRule type="expression" dxfId="1399" priority="1802">
      <formula>IF($O72="DETECTADA",1,0)</formula>
    </cfRule>
  </conditionalFormatting>
  <conditionalFormatting sqref="O72">
    <cfRule type="expression" dxfId="1398" priority="1791">
      <formula>IF($O72="CONTINUA",1,0)</formula>
    </cfRule>
    <cfRule type="expression" dxfId="1397" priority="1792">
      <formula>IF($O72="REQUERIMIENTO",1,0)</formula>
    </cfRule>
    <cfRule type="expression" dxfId="1396" priority="1793">
      <formula>IF($O72="PERSISTE",1,0)</formula>
    </cfRule>
    <cfRule type="expression" dxfId="1395" priority="1794">
      <formula>IF($O72="PARCIALMENTE ATENDIDA",1,0)</formula>
    </cfRule>
    <cfRule type="expression" priority="1795">
      <formula>IF($O72="ATENDIDA",1,0)</formula>
    </cfRule>
    <cfRule type="expression" dxfId="1394" priority="1796">
      <formula>IF($O72="DETECTADA",1,0)</formula>
    </cfRule>
  </conditionalFormatting>
  <conditionalFormatting sqref="O72">
    <cfRule type="expression" dxfId="1393" priority="1785">
      <formula>IF($O72="CONTINÚA",1,0)</formula>
    </cfRule>
    <cfRule type="expression" dxfId="1392" priority="1786">
      <formula>IF($O72="REQUERIMIENTO",1,0)</formula>
    </cfRule>
    <cfRule type="expression" dxfId="1391" priority="1787">
      <formula>IF($O72="PERSISTE",1,0)</formula>
    </cfRule>
    <cfRule type="expression" dxfId="1390" priority="1788">
      <formula>IF($O72="PARCIALMENTE ATENDIDA",1,0)</formula>
    </cfRule>
    <cfRule type="expression" priority="1789">
      <formula>IF($O72="ATENDIDA",1,0)</formula>
    </cfRule>
    <cfRule type="expression" dxfId="1389" priority="1790">
      <formula>IF($O72="DETECTADA",1,0)</formula>
    </cfRule>
  </conditionalFormatting>
  <conditionalFormatting sqref="R72">
    <cfRule type="containsErrors" dxfId="1388" priority="1783">
      <formula>ISERROR(R72)</formula>
    </cfRule>
    <cfRule type="notContainsErrors" dxfId="1387" priority="1784">
      <formula>NOT(ISERROR(R72))</formula>
    </cfRule>
  </conditionalFormatting>
  <conditionalFormatting sqref="A69">
    <cfRule type="cellIs" dxfId="1386" priority="1780" operator="equal">
      <formula>900000000</formula>
    </cfRule>
  </conditionalFormatting>
  <conditionalFormatting sqref="A69 G69:I69 C69:E69 K69">
    <cfRule type="containsErrors" dxfId="1385" priority="1781">
      <formula>ISERROR(A69)</formula>
    </cfRule>
    <cfRule type="notContainsErrors" dxfId="1384" priority="1782">
      <formula>NOT(ISERROR(A69))</formula>
    </cfRule>
  </conditionalFormatting>
  <conditionalFormatting sqref="O69">
    <cfRule type="expression" dxfId="1383" priority="1774">
      <formula>IF($O69="CONTINUA",1,0)</formula>
    </cfRule>
    <cfRule type="expression" dxfId="1382" priority="1775">
      <formula>IF($O69="REQUERIMIENTO",1,0)</formula>
    </cfRule>
    <cfRule type="expression" dxfId="1381" priority="1776">
      <formula>IF($O69="PERSISTE",1,0)</formula>
    </cfRule>
    <cfRule type="expression" dxfId="1380" priority="1777">
      <formula>IF($O69="PARCIALMENTE ATENDIDA",1,0)</formula>
    </cfRule>
    <cfRule type="expression" priority="1778">
      <formula>IF($O69="ATENDIDA",1,0)</formula>
    </cfRule>
    <cfRule type="expression" dxfId="1379" priority="1779">
      <formula>IF($O69="DETECTADA",1,0)</formula>
    </cfRule>
  </conditionalFormatting>
  <conditionalFormatting sqref="O69">
    <cfRule type="expression" dxfId="1378" priority="1768">
      <formula>IF($O69="CONTINÚA",1,0)</formula>
    </cfRule>
    <cfRule type="expression" dxfId="1377" priority="1769">
      <formula>IF($O69="REQUERIMIENTO",1,0)</formula>
    </cfRule>
    <cfRule type="expression" dxfId="1376" priority="1770">
      <formula>IF($O69="PERSISTE",1,0)</formula>
    </cfRule>
    <cfRule type="expression" dxfId="1375" priority="1771">
      <formula>IF($O69="PARCIALMENTE ATENDIDA",1,0)</formula>
    </cfRule>
    <cfRule type="expression" priority="1772">
      <formula>IF($O69="ATENDIDA",1,0)</formula>
    </cfRule>
    <cfRule type="expression" dxfId="1374" priority="1773">
      <formula>IF($O69="DETECTADA",1,0)</formula>
    </cfRule>
  </conditionalFormatting>
  <conditionalFormatting sqref="O69">
    <cfRule type="expression" dxfId="1373" priority="1762">
      <formula>IF($O69="CONTINUA",1,0)</formula>
    </cfRule>
    <cfRule type="expression" dxfId="1372" priority="1763">
      <formula>IF($O69="REQUERIMIENTO",1,0)</formula>
    </cfRule>
    <cfRule type="expression" dxfId="1371" priority="1764">
      <formula>IF($O69="PERSISTE",1,0)</formula>
    </cfRule>
    <cfRule type="expression" dxfId="1370" priority="1765">
      <formula>IF($O69="PARCIALMENTE ATENDIDA",1,0)</formula>
    </cfRule>
    <cfRule type="expression" priority="1766">
      <formula>IF($O69="ATENDIDA",1,0)</formula>
    </cfRule>
    <cfRule type="expression" dxfId="1369" priority="1767">
      <formula>IF($O69="DETECTADA",1,0)</formula>
    </cfRule>
  </conditionalFormatting>
  <conditionalFormatting sqref="O69">
    <cfRule type="expression" dxfId="1368" priority="1756">
      <formula>IF($O69="CONTINÚA",1,0)</formula>
    </cfRule>
    <cfRule type="expression" dxfId="1367" priority="1757">
      <formula>IF($O69="REQUERIMIENTO",1,0)</formula>
    </cfRule>
    <cfRule type="expression" dxfId="1366" priority="1758">
      <formula>IF($O69="PERSISTE",1,0)</formula>
    </cfRule>
    <cfRule type="expression" dxfId="1365" priority="1759">
      <formula>IF($O69="PARCIALMENTE ATENDIDA",1,0)</formula>
    </cfRule>
    <cfRule type="expression" priority="1760">
      <formula>IF($O69="ATENDIDA",1,0)</formula>
    </cfRule>
    <cfRule type="expression" dxfId="1364" priority="1761">
      <formula>IF($O69="DETECTADA",1,0)</formula>
    </cfRule>
  </conditionalFormatting>
  <conditionalFormatting sqref="R69">
    <cfRule type="containsErrors" dxfId="1363" priority="1754">
      <formula>ISERROR(R69)</formula>
    </cfRule>
    <cfRule type="notContainsErrors" dxfId="1362" priority="1755">
      <formula>NOT(ISERROR(R69))</formula>
    </cfRule>
  </conditionalFormatting>
  <conditionalFormatting sqref="A68">
    <cfRule type="cellIs" dxfId="1361" priority="1751" operator="equal">
      <formula>900000000</formula>
    </cfRule>
  </conditionalFormatting>
  <conditionalFormatting sqref="A68 G68:I68 C68:E68 K68">
    <cfRule type="containsErrors" dxfId="1360" priority="1752">
      <formula>ISERROR(A68)</formula>
    </cfRule>
    <cfRule type="notContainsErrors" dxfId="1359" priority="1753">
      <formula>NOT(ISERROR(A68))</formula>
    </cfRule>
  </conditionalFormatting>
  <conditionalFormatting sqref="O68">
    <cfRule type="expression" dxfId="1358" priority="1745">
      <formula>IF($O68="CONTINUA",1,0)</formula>
    </cfRule>
    <cfRule type="expression" dxfId="1357" priority="1746">
      <formula>IF($O68="REQUERIMIENTO",1,0)</formula>
    </cfRule>
    <cfRule type="expression" dxfId="1356" priority="1747">
      <formula>IF($O68="PERSISTE",1,0)</formula>
    </cfRule>
    <cfRule type="expression" dxfId="1355" priority="1748">
      <formula>IF($O68="PARCIALMENTE ATENDIDA",1,0)</formula>
    </cfRule>
    <cfRule type="expression" priority="1749">
      <formula>IF($O68="ATENDIDA",1,0)</formula>
    </cfRule>
    <cfRule type="expression" dxfId="1354" priority="1750">
      <formula>IF($O68="DETECTADA",1,0)</formula>
    </cfRule>
  </conditionalFormatting>
  <conditionalFormatting sqref="O68">
    <cfRule type="expression" dxfId="1353" priority="1739">
      <formula>IF($O68="CONTINÚA",1,0)</formula>
    </cfRule>
    <cfRule type="expression" dxfId="1352" priority="1740">
      <formula>IF($O68="REQUERIMIENTO",1,0)</formula>
    </cfRule>
    <cfRule type="expression" dxfId="1351" priority="1741">
      <formula>IF($O68="PERSISTE",1,0)</formula>
    </cfRule>
    <cfRule type="expression" dxfId="1350" priority="1742">
      <formula>IF($O68="PARCIALMENTE ATENDIDA",1,0)</formula>
    </cfRule>
    <cfRule type="expression" priority="1743">
      <formula>IF($O68="ATENDIDA",1,0)</formula>
    </cfRule>
    <cfRule type="expression" dxfId="1349" priority="1744">
      <formula>IF($O68="DETECTADA",1,0)</formula>
    </cfRule>
  </conditionalFormatting>
  <conditionalFormatting sqref="O68">
    <cfRule type="expression" dxfId="1348" priority="1733">
      <formula>IF($O68="CONTINUA",1,0)</formula>
    </cfRule>
    <cfRule type="expression" dxfId="1347" priority="1734">
      <formula>IF($O68="REQUERIMIENTO",1,0)</formula>
    </cfRule>
    <cfRule type="expression" dxfId="1346" priority="1735">
      <formula>IF($O68="PERSISTE",1,0)</formula>
    </cfRule>
    <cfRule type="expression" dxfId="1345" priority="1736">
      <formula>IF($O68="PARCIALMENTE ATENDIDA",1,0)</formula>
    </cfRule>
    <cfRule type="expression" priority="1737">
      <formula>IF($O68="ATENDIDA",1,0)</formula>
    </cfRule>
    <cfRule type="expression" dxfId="1344" priority="1738">
      <formula>IF($O68="DETECTADA",1,0)</formula>
    </cfRule>
  </conditionalFormatting>
  <conditionalFormatting sqref="O68">
    <cfRule type="expression" dxfId="1343" priority="1727">
      <formula>IF($O68="CONTINÚA",1,0)</formula>
    </cfRule>
    <cfRule type="expression" dxfId="1342" priority="1728">
      <formula>IF($O68="REQUERIMIENTO",1,0)</formula>
    </cfRule>
    <cfRule type="expression" dxfId="1341" priority="1729">
      <formula>IF($O68="PERSISTE",1,0)</formula>
    </cfRule>
    <cfRule type="expression" dxfId="1340" priority="1730">
      <formula>IF($O68="PARCIALMENTE ATENDIDA",1,0)</formula>
    </cfRule>
    <cfRule type="expression" priority="1731">
      <formula>IF($O68="ATENDIDA",1,0)</formula>
    </cfRule>
    <cfRule type="expression" dxfId="1339" priority="1732">
      <formula>IF($O68="DETECTADA",1,0)</formula>
    </cfRule>
  </conditionalFormatting>
  <conditionalFormatting sqref="R68">
    <cfRule type="containsErrors" dxfId="1338" priority="1725">
      <formula>ISERROR(R68)</formula>
    </cfRule>
    <cfRule type="notContainsErrors" dxfId="1337" priority="1726">
      <formula>NOT(ISERROR(R68))</formula>
    </cfRule>
  </conditionalFormatting>
  <conditionalFormatting sqref="A67">
    <cfRule type="cellIs" dxfId="1336" priority="1722" operator="equal">
      <formula>900000000</formula>
    </cfRule>
  </conditionalFormatting>
  <conditionalFormatting sqref="A67 G67:I67 C67:E67 K67">
    <cfRule type="containsErrors" dxfId="1335" priority="1723">
      <formula>ISERROR(A67)</formula>
    </cfRule>
    <cfRule type="notContainsErrors" dxfId="1334" priority="1724">
      <formula>NOT(ISERROR(A67))</formula>
    </cfRule>
  </conditionalFormatting>
  <conditionalFormatting sqref="O67">
    <cfRule type="expression" dxfId="1333" priority="1716">
      <formula>IF($O67="CONTINUA",1,0)</formula>
    </cfRule>
    <cfRule type="expression" dxfId="1332" priority="1717">
      <formula>IF($O67="REQUERIMIENTO",1,0)</formula>
    </cfRule>
    <cfRule type="expression" dxfId="1331" priority="1718">
      <formula>IF($O67="PERSISTE",1,0)</formula>
    </cfRule>
    <cfRule type="expression" dxfId="1330" priority="1719">
      <formula>IF($O67="PARCIALMENTE ATENDIDA",1,0)</formula>
    </cfRule>
    <cfRule type="expression" priority="1720">
      <formula>IF($O67="ATENDIDA",1,0)</formula>
    </cfRule>
    <cfRule type="expression" dxfId="1329" priority="1721">
      <formula>IF($O67="DETECTADA",1,0)</formula>
    </cfRule>
  </conditionalFormatting>
  <conditionalFormatting sqref="O67">
    <cfRule type="expression" dxfId="1328" priority="1710">
      <formula>IF($O67="CONTINÚA",1,0)</formula>
    </cfRule>
    <cfRule type="expression" dxfId="1327" priority="1711">
      <formula>IF($O67="REQUERIMIENTO",1,0)</formula>
    </cfRule>
    <cfRule type="expression" dxfId="1326" priority="1712">
      <formula>IF($O67="PERSISTE",1,0)</formula>
    </cfRule>
    <cfRule type="expression" dxfId="1325" priority="1713">
      <formula>IF($O67="PARCIALMENTE ATENDIDA",1,0)</formula>
    </cfRule>
    <cfRule type="expression" priority="1714">
      <formula>IF($O67="ATENDIDA",1,0)</formula>
    </cfRule>
    <cfRule type="expression" dxfId="1324" priority="1715">
      <formula>IF($O67="DETECTADA",1,0)</formula>
    </cfRule>
  </conditionalFormatting>
  <conditionalFormatting sqref="O67">
    <cfRule type="expression" dxfId="1323" priority="1704">
      <formula>IF($O67="CONTINUA",1,0)</formula>
    </cfRule>
    <cfRule type="expression" dxfId="1322" priority="1705">
      <formula>IF($O67="REQUERIMIENTO",1,0)</formula>
    </cfRule>
    <cfRule type="expression" dxfId="1321" priority="1706">
      <formula>IF($O67="PERSISTE",1,0)</formula>
    </cfRule>
    <cfRule type="expression" dxfId="1320" priority="1707">
      <formula>IF($O67="PARCIALMENTE ATENDIDA",1,0)</formula>
    </cfRule>
    <cfRule type="expression" priority="1708">
      <formula>IF($O67="ATENDIDA",1,0)</formula>
    </cfRule>
    <cfRule type="expression" dxfId="1319" priority="1709">
      <formula>IF($O67="DETECTADA",1,0)</formula>
    </cfRule>
  </conditionalFormatting>
  <conditionalFormatting sqref="O67">
    <cfRule type="expression" dxfId="1318" priority="1698">
      <formula>IF($O67="CONTINÚA",1,0)</formula>
    </cfRule>
    <cfRule type="expression" dxfId="1317" priority="1699">
      <formula>IF($O67="REQUERIMIENTO",1,0)</formula>
    </cfRule>
    <cfRule type="expression" dxfId="1316" priority="1700">
      <formula>IF($O67="PERSISTE",1,0)</formula>
    </cfRule>
    <cfRule type="expression" dxfId="1315" priority="1701">
      <formula>IF($O67="PARCIALMENTE ATENDIDA",1,0)</formula>
    </cfRule>
    <cfRule type="expression" priority="1702">
      <formula>IF($O67="ATENDIDA",1,0)</formula>
    </cfRule>
    <cfRule type="expression" dxfId="1314" priority="1703">
      <formula>IF($O67="DETECTADA",1,0)</formula>
    </cfRule>
  </conditionalFormatting>
  <conditionalFormatting sqref="R67">
    <cfRule type="containsErrors" dxfId="1313" priority="1696">
      <formula>ISERROR(R67)</formula>
    </cfRule>
    <cfRule type="notContainsErrors" dxfId="1312" priority="1697">
      <formula>NOT(ISERROR(R67))</formula>
    </cfRule>
  </conditionalFormatting>
  <conditionalFormatting sqref="A66">
    <cfRule type="cellIs" dxfId="1311" priority="1693" operator="equal">
      <formula>900000000</formula>
    </cfRule>
  </conditionalFormatting>
  <conditionalFormatting sqref="A66 G66:I66 C66:E66 K66">
    <cfRule type="containsErrors" dxfId="1310" priority="1694">
      <formula>ISERROR(A66)</formula>
    </cfRule>
    <cfRule type="notContainsErrors" dxfId="1309" priority="1695">
      <formula>NOT(ISERROR(A66))</formula>
    </cfRule>
  </conditionalFormatting>
  <conditionalFormatting sqref="O66">
    <cfRule type="expression" dxfId="1308" priority="1687">
      <formula>IF($O66="CONTINUA",1,0)</formula>
    </cfRule>
    <cfRule type="expression" dxfId="1307" priority="1688">
      <formula>IF($O66="REQUERIMIENTO",1,0)</formula>
    </cfRule>
    <cfRule type="expression" dxfId="1306" priority="1689">
      <formula>IF($O66="PERSISTE",1,0)</formula>
    </cfRule>
    <cfRule type="expression" dxfId="1305" priority="1690">
      <formula>IF($O66="PARCIALMENTE ATENDIDA",1,0)</formula>
    </cfRule>
    <cfRule type="expression" priority="1691">
      <formula>IF($O66="ATENDIDA",1,0)</formula>
    </cfRule>
    <cfRule type="expression" dxfId="1304" priority="1692">
      <formula>IF($O66="DETECTADA",1,0)</formula>
    </cfRule>
  </conditionalFormatting>
  <conditionalFormatting sqref="O66">
    <cfRule type="expression" dxfId="1303" priority="1681">
      <formula>IF($O66="CONTINÚA",1,0)</formula>
    </cfRule>
    <cfRule type="expression" dxfId="1302" priority="1682">
      <formula>IF($O66="REQUERIMIENTO",1,0)</formula>
    </cfRule>
    <cfRule type="expression" dxfId="1301" priority="1683">
      <formula>IF($O66="PERSISTE",1,0)</formula>
    </cfRule>
    <cfRule type="expression" dxfId="1300" priority="1684">
      <formula>IF($O66="PARCIALMENTE ATENDIDA",1,0)</formula>
    </cfRule>
    <cfRule type="expression" priority="1685">
      <formula>IF($O66="ATENDIDA",1,0)</formula>
    </cfRule>
    <cfRule type="expression" dxfId="1299" priority="1686">
      <formula>IF($O66="DETECTADA",1,0)</formula>
    </cfRule>
  </conditionalFormatting>
  <conditionalFormatting sqref="O66">
    <cfRule type="expression" dxfId="1298" priority="1675">
      <formula>IF($O66="CONTINUA",1,0)</formula>
    </cfRule>
    <cfRule type="expression" dxfId="1297" priority="1676">
      <formula>IF($O66="REQUERIMIENTO",1,0)</formula>
    </cfRule>
    <cfRule type="expression" dxfId="1296" priority="1677">
      <formula>IF($O66="PERSISTE",1,0)</formula>
    </cfRule>
    <cfRule type="expression" dxfId="1295" priority="1678">
      <formula>IF($O66="PARCIALMENTE ATENDIDA",1,0)</formula>
    </cfRule>
    <cfRule type="expression" priority="1679">
      <formula>IF($O66="ATENDIDA",1,0)</formula>
    </cfRule>
    <cfRule type="expression" dxfId="1294" priority="1680">
      <formula>IF($O66="DETECTADA",1,0)</formula>
    </cfRule>
  </conditionalFormatting>
  <conditionalFormatting sqref="O66">
    <cfRule type="expression" dxfId="1293" priority="1669">
      <formula>IF($O66="CONTINÚA",1,0)</formula>
    </cfRule>
    <cfRule type="expression" dxfId="1292" priority="1670">
      <formula>IF($O66="REQUERIMIENTO",1,0)</formula>
    </cfRule>
    <cfRule type="expression" dxfId="1291" priority="1671">
      <formula>IF($O66="PERSISTE",1,0)</formula>
    </cfRule>
    <cfRule type="expression" dxfId="1290" priority="1672">
      <formula>IF($O66="PARCIALMENTE ATENDIDA",1,0)</formula>
    </cfRule>
    <cfRule type="expression" priority="1673">
      <formula>IF($O66="ATENDIDA",1,0)</formula>
    </cfRule>
    <cfRule type="expression" dxfId="1289" priority="1674">
      <formula>IF($O66="DETECTADA",1,0)</formula>
    </cfRule>
  </conditionalFormatting>
  <conditionalFormatting sqref="R66">
    <cfRule type="containsErrors" dxfId="1288" priority="1667">
      <formula>ISERROR(R66)</formula>
    </cfRule>
    <cfRule type="notContainsErrors" dxfId="1287" priority="1668">
      <formula>NOT(ISERROR(R66))</formula>
    </cfRule>
  </conditionalFormatting>
  <conditionalFormatting sqref="A65">
    <cfRule type="cellIs" dxfId="1286" priority="1664" operator="equal">
      <formula>900000000</formula>
    </cfRule>
  </conditionalFormatting>
  <conditionalFormatting sqref="A65 G65:I65 C65:E65 K65">
    <cfRule type="containsErrors" dxfId="1285" priority="1665">
      <formula>ISERROR(A65)</formula>
    </cfRule>
    <cfRule type="notContainsErrors" dxfId="1284" priority="1666">
      <formula>NOT(ISERROR(A65))</formula>
    </cfRule>
  </conditionalFormatting>
  <conditionalFormatting sqref="O65">
    <cfRule type="expression" dxfId="1283" priority="1658">
      <formula>IF($O65="CONTINUA",1,0)</formula>
    </cfRule>
    <cfRule type="expression" dxfId="1282" priority="1659">
      <formula>IF($O65="REQUERIMIENTO",1,0)</formula>
    </cfRule>
    <cfRule type="expression" dxfId="1281" priority="1660">
      <formula>IF($O65="PERSISTE",1,0)</formula>
    </cfRule>
    <cfRule type="expression" dxfId="1280" priority="1661">
      <formula>IF($O65="PARCIALMENTE ATENDIDA",1,0)</formula>
    </cfRule>
    <cfRule type="expression" priority="1662">
      <formula>IF($O65="ATENDIDA",1,0)</formula>
    </cfRule>
    <cfRule type="expression" dxfId="1279" priority="1663">
      <formula>IF($O65="DETECTADA",1,0)</formula>
    </cfRule>
  </conditionalFormatting>
  <conditionalFormatting sqref="O65">
    <cfRule type="expression" dxfId="1278" priority="1652">
      <formula>IF($O65="CONTINÚA",1,0)</formula>
    </cfRule>
    <cfRule type="expression" dxfId="1277" priority="1653">
      <formula>IF($O65="REQUERIMIENTO",1,0)</formula>
    </cfRule>
    <cfRule type="expression" dxfId="1276" priority="1654">
      <formula>IF($O65="PERSISTE",1,0)</formula>
    </cfRule>
    <cfRule type="expression" dxfId="1275" priority="1655">
      <formula>IF($O65="PARCIALMENTE ATENDIDA",1,0)</formula>
    </cfRule>
    <cfRule type="expression" priority="1656">
      <formula>IF($O65="ATENDIDA",1,0)</formula>
    </cfRule>
    <cfRule type="expression" dxfId="1274" priority="1657">
      <formula>IF($O65="DETECTADA",1,0)</formula>
    </cfRule>
  </conditionalFormatting>
  <conditionalFormatting sqref="O65">
    <cfRule type="expression" dxfId="1273" priority="1646">
      <formula>IF($O65="CONTINUA",1,0)</formula>
    </cfRule>
    <cfRule type="expression" dxfId="1272" priority="1647">
      <formula>IF($O65="REQUERIMIENTO",1,0)</formula>
    </cfRule>
    <cfRule type="expression" dxfId="1271" priority="1648">
      <formula>IF($O65="PERSISTE",1,0)</formula>
    </cfRule>
    <cfRule type="expression" dxfId="1270" priority="1649">
      <formula>IF($O65="PARCIALMENTE ATENDIDA",1,0)</formula>
    </cfRule>
    <cfRule type="expression" priority="1650">
      <formula>IF($O65="ATENDIDA",1,0)</formula>
    </cfRule>
    <cfRule type="expression" dxfId="1269" priority="1651">
      <formula>IF($O65="DETECTADA",1,0)</formula>
    </cfRule>
  </conditionalFormatting>
  <conditionalFormatting sqref="O65">
    <cfRule type="expression" dxfId="1268" priority="1640">
      <formula>IF($O65="CONTINÚA",1,0)</formula>
    </cfRule>
    <cfRule type="expression" dxfId="1267" priority="1641">
      <formula>IF($O65="REQUERIMIENTO",1,0)</formula>
    </cfRule>
    <cfRule type="expression" dxfId="1266" priority="1642">
      <formula>IF($O65="PERSISTE",1,0)</formula>
    </cfRule>
    <cfRule type="expression" dxfId="1265" priority="1643">
      <formula>IF($O65="PARCIALMENTE ATENDIDA",1,0)</formula>
    </cfRule>
    <cfRule type="expression" priority="1644">
      <formula>IF($O65="ATENDIDA",1,0)</formula>
    </cfRule>
    <cfRule type="expression" dxfId="1264" priority="1645">
      <formula>IF($O65="DETECTADA",1,0)</formula>
    </cfRule>
  </conditionalFormatting>
  <conditionalFormatting sqref="R65">
    <cfRule type="containsErrors" dxfId="1263" priority="1638">
      <formula>ISERROR(R65)</formula>
    </cfRule>
    <cfRule type="notContainsErrors" dxfId="1262" priority="1639">
      <formula>NOT(ISERROR(R65))</formula>
    </cfRule>
  </conditionalFormatting>
  <conditionalFormatting sqref="A61">
    <cfRule type="cellIs" dxfId="1261" priority="1577" operator="equal">
      <formula>900000000</formula>
    </cfRule>
  </conditionalFormatting>
  <conditionalFormatting sqref="A61 G61:I61 C61:E61 K61">
    <cfRule type="containsErrors" dxfId="1260" priority="1578">
      <formula>ISERROR(A61)</formula>
    </cfRule>
    <cfRule type="notContainsErrors" dxfId="1259" priority="1579">
      <formula>NOT(ISERROR(A61))</formula>
    </cfRule>
  </conditionalFormatting>
  <conditionalFormatting sqref="R61">
    <cfRule type="containsErrors" dxfId="1258" priority="1551">
      <formula>ISERROR(R61)</formula>
    </cfRule>
    <cfRule type="notContainsErrors" dxfId="1257" priority="1552">
      <formula>NOT(ISERROR(R61))</formula>
    </cfRule>
  </conditionalFormatting>
  <conditionalFormatting sqref="O60">
    <cfRule type="expression" dxfId="1256" priority="1542">
      <formula>IF($O60="CONTINUA",1,0)</formula>
    </cfRule>
    <cfRule type="expression" dxfId="1255" priority="1543">
      <formula>IF($O60="REQUERIMIENTO",1,0)</formula>
    </cfRule>
    <cfRule type="expression" dxfId="1254" priority="1544">
      <formula>IF($O60="PERSISTE",1,0)</formula>
    </cfRule>
    <cfRule type="expression" dxfId="1253" priority="1545">
      <formula>IF($O60="PARCIALMENTE ATENDIDA",1,0)</formula>
    </cfRule>
    <cfRule type="expression" priority="1546">
      <formula>IF($O60="ATENDIDA",1,0)</formula>
    </cfRule>
    <cfRule type="expression" dxfId="1252" priority="1547">
      <formula>IF($O60="DETECTADA",1,0)</formula>
    </cfRule>
  </conditionalFormatting>
  <conditionalFormatting sqref="O60">
    <cfRule type="expression" dxfId="1251" priority="1536">
      <formula>IF($O60="CONTINÚA",1,0)</formula>
    </cfRule>
    <cfRule type="expression" dxfId="1250" priority="1537">
      <formula>IF($O60="REQUERIMIENTO",1,0)</formula>
    </cfRule>
    <cfRule type="expression" dxfId="1249" priority="1538">
      <formula>IF($O60="PERSISTE",1,0)</formula>
    </cfRule>
    <cfRule type="expression" dxfId="1248" priority="1539">
      <formula>IF($O60="PARCIALMENTE ATENDIDA",1,0)</formula>
    </cfRule>
    <cfRule type="expression" priority="1540">
      <formula>IF($O60="ATENDIDA",1,0)</formula>
    </cfRule>
    <cfRule type="expression" dxfId="1247" priority="1541">
      <formula>IF($O60="DETECTADA",1,0)</formula>
    </cfRule>
  </conditionalFormatting>
  <conditionalFormatting sqref="O60">
    <cfRule type="expression" dxfId="1246" priority="1530">
      <formula>IF($O60="CONTINUA",1,0)</formula>
    </cfRule>
    <cfRule type="expression" dxfId="1245" priority="1531">
      <formula>IF($O60="REQUERIMIENTO",1,0)</formula>
    </cfRule>
    <cfRule type="expression" dxfId="1244" priority="1532">
      <formula>IF($O60="PERSISTE",1,0)</formula>
    </cfRule>
    <cfRule type="expression" dxfId="1243" priority="1533">
      <formula>IF($O60="PARCIALMENTE ATENDIDA",1,0)</formula>
    </cfRule>
    <cfRule type="expression" priority="1534">
      <formula>IF($O60="ATENDIDA",1,0)</formula>
    </cfRule>
    <cfRule type="expression" dxfId="1242" priority="1535">
      <formula>IF($O60="DETECTADA",1,0)</formula>
    </cfRule>
  </conditionalFormatting>
  <conditionalFormatting sqref="O60">
    <cfRule type="expression" dxfId="1241" priority="1524">
      <formula>IF($O60="CONTINÚA",1,0)</formula>
    </cfRule>
    <cfRule type="expression" dxfId="1240" priority="1525">
      <formula>IF($O60="REQUERIMIENTO",1,0)</formula>
    </cfRule>
    <cfRule type="expression" dxfId="1239" priority="1526">
      <formula>IF($O60="PERSISTE",1,0)</formula>
    </cfRule>
    <cfRule type="expression" dxfId="1238" priority="1527">
      <formula>IF($O60="PARCIALMENTE ATENDIDA",1,0)</formula>
    </cfRule>
    <cfRule type="expression" priority="1528">
      <formula>IF($O60="ATENDIDA",1,0)</formula>
    </cfRule>
    <cfRule type="expression" dxfId="1237" priority="1529">
      <formula>IF($O60="DETECTADA",1,0)</formula>
    </cfRule>
  </conditionalFormatting>
  <conditionalFormatting sqref="A60">
    <cfRule type="cellIs" dxfId="1236" priority="1548" operator="equal">
      <formula>900000000</formula>
    </cfRule>
  </conditionalFormatting>
  <conditionalFormatting sqref="A60 G60:I60 C60:E60 K60">
    <cfRule type="containsErrors" dxfId="1235" priority="1549">
      <formula>ISERROR(A60)</formula>
    </cfRule>
    <cfRule type="notContainsErrors" dxfId="1234" priority="1550">
      <formula>NOT(ISERROR(A60))</formula>
    </cfRule>
  </conditionalFormatting>
  <conditionalFormatting sqref="R60">
    <cfRule type="containsErrors" dxfId="1233" priority="1522">
      <formula>ISERROR(R60)</formula>
    </cfRule>
    <cfRule type="notContainsErrors" dxfId="1232" priority="1523">
      <formula>NOT(ISERROR(R60))</formula>
    </cfRule>
  </conditionalFormatting>
  <conditionalFormatting sqref="A59">
    <cfRule type="cellIs" dxfId="1231" priority="1519" operator="equal">
      <formula>900000000</formula>
    </cfRule>
  </conditionalFormatting>
  <conditionalFormatting sqref="A59 G59:I59 C59:E59 K59">
    <cfRule type="containsErrors" dxfId="1230" priority="1520">
      <formula>ISERROR(A59)</formula>
    </cfRule>
    <cfRule type="notContainsErrors" dxfId="1229" priority="1521">
      <formula>NOT(ISERROR(A59))</formula>
    </cfRule>
  </conditionalFormatting>
  <conditionalFormatting sqref="O59">
    <cfRule type="expression" dxfId="1228" priority="1513">
      <formula>IF($O59="CONTINUA",1,0)</formula>
    </cfRule>
    <cfRule type="expression" dxfId="1227" priority="1514">
      <formula>IF($O59="REQUERIMIENTO",1,0)</formula>
    </cfRule>
    <cfRule type="expression" dxfId="1226" priority="1515">
      <formula>IF($O59="PERSISTE",1,0)</formula>
    </cfRule>
    <cfRule type="expression" dxfId="1225" priority="1516">
      <formula>IF($O59="PARCIALMENTE ATENDIDA",1,0)</formula>
    </cfRule>
    <cfRule type="expression" priority="1517">
      <formula>IF($O59="ATENDIDA",1,0)</formula>
    </cfRule>
    <cfRule type="expression" dxfId="1224" priority="1518">
      <formula>IF($O59="DETECTADA",1,0)</formula>
    </cfRule>
  </conditionalFormatting>
  <conditionalFormatting sqref="O59">
    <cfRule type="expression" dxfId="1223" priority="1507">
      <formula>IF($O59="CONTINÚA",1,0)</formula>
    </cfRule>
    <cfRule type="expression" dxfId="1222" priority="1508">
      <formula>IF($O59="REQUERIMIENTO",1,0)</formula>
    </cfRule>
    <cfRule type="expression" dxfId="1221" priority="1509">
      <formula>IF($O59="PERSISTE",1,0)</formula>
    </cfRule>
    <cfRule type="expression" dxfId="1220" priority="1510">
      <formula>IF($O59="PARCIALMENTE ATENDIDA",1,0)</formula>
    </cfRule>
    <cfRule type="expression" priority="1511">
      <formula>IF($O59="ATENDIDA",1,0)</formula>
    </cfRule>
    <cfRule type="expression" dxfId="1219" priority="1512">
      <formula>IF($O59="DETECTADA",1,0)</formula>
    </cfRule>
  </conditionalFormatting>
  <conditionalFormatting sqref="O59">
    <cfRule type="expression" dxfId="1218" priority="1501">
      <formula>IF($O59="CONTINUA",1,0)</formula>
    </cfRule>
    <cfRule type="expression" dxfId="1217" priority="1502">
      <formula>IF($O59="REQUERIMIENTO",1,0)</formula>
    </cfRule>
    <cfRule type="expression" dxfId="1216" priority="1503">
      <formula>IF($O59="PERSISTE",1,0)</formula>
    </cfRule>
    <cfRule type="expression" dxfId="1215" priority="1504">
      <formula>IF($O59="PARCIALMENTE ATENDIDA",1,0)</formula>
    </cfRule>
    <cfRule type="expression" priority="1505">
      <formula>IF($O59="ATENDIDA",1,0)</formula>
    </cfRule>
    <cfRule type="expression" dxfId="1214" priority="1506">
      <formula>IF($O59="DETECTADA",1,0)</formula>
    </cfRule>
  </conditionalFormatting>
  <conditionalFormatting sqref="O59">
    <cfRule type="expression" dxfId="1213" priority="1495">
      <formula>IF($O59="CONTINÚA",1,0)</formula>
    </cfRule>
    <cfRule type="expression" dxfId="1212" priority="1496">
      <formula>IF($O59="REQUERIMIENTO",1,0)</formula>
    </cfRule>
    <cfRule type="expression" dxfId="1211" priority="1497">
      <formula>IF($O59="PERSISTE",1,0)</formula>
    </cfRule>
    <cfRule type="expression" dxfId="1210" priority="1498">
      <formula>IF($O59="PARCIALMENTE ATENDIDA",1,0)</formula>
    </cfRule>
    <cfRule type="expression" priority="1499">
      <formula>IF($O59="ATENDIDA",1,0)</formula>
    </cfRule>
    <cfRule type="expression" dxfId="1209" priority="1500">
      <formula>IF($O59="DETECTADA",1,0)</formula>
    </cfRule>
  </conditionalFormatting>
  <conditionalFormatting sqref="R59">
    <cfRule type="containsErrors" dxfId="1208" priority="1493">
      <formula>ISERROR(R59)</formula>
    </cfRule>
    <cfRule type="notContainsErrors" dxfId="1207" priority="1494">
      <formula>NOT(ISERROR(R59))</formula>
    </cfRule>
  </conditionalFormatting>
  <conditionalFormatting sqref="A58">
    <cfRule type="cellIs" dxfId="1206" priority="1432" operator="equal">
      <formula>900000000</formula>
    </cfRule>
  </conditionalFormatting>
  <conditionalFormatting sqref="A58 G58:I58 C58:E58 K58">
    <cfRule type="containsErrors" dxfId="1205" priority="1433">
      <formula>ISERROR(A58)</formula>
    </cfRule>
    <cfRule type="notContainsErrors" dxfId="1204" priority="1434">
      <formula>NOT(ISERROR(A58))</formula>
    </cfRule>
  </conditionalFormatting>
  <conditionalFormatting sqref="O58">
    <cfRule type="expression" dxfId="1203" priority="1426">
      <formula>IF($O58="CONTINUA",1,0)</formula>
    </cfRule>
    <cfRule type="expression" dxfId="1202" priority="1427">
      <formula>IF($O58="REQUERIMIENTO",1,0)</formula>
    </cfRule>
    <cfRule type="expression" dxfId="1201" priority="1428">
      <formula>IF($O58="PERSISTE",1,0)</formula>
    </cfRule>
    <cfRule type="expression" dxfId="1200" priority="1429">
      <formula>IF($O58="PARCIALMENTE ATENDIDA",1,0)</formula>
    </cfRule>
    <cfRule type="expression" priority="1430">
      <formula>IF($O58="ATENDIDA",1,0)</formula>
    </cfRule>
    <cfRule type="expression" dxfId="1199" priority="1431">
      <formula>IF($O58="DETECTADA",1,0)</formula>
    </cfRule>
  </conditionalFormatting>
  <conditionalFormatting sqref="O58">
    <cfRule type="expression" dxfId="1198" priority="1420">
      <formula>IF($O58="CONTINÚA",1,0)</formula>
    </cfRule>
    <cfRule type="expression" dxfId="1197" priority="1421">
      <formula>IF($O58="REQUERIMIENTO",1,0)</formula>
    </cfRule>
    <cfRule type="expression" dxfId="1196" priority="1422">
      <formula>IF($O58="PERSISTE",1,0)</formula>
    </cfRule>
    <cfRule type="expression" dxfId="1195" priority="1423">
      <formula>IF($O58="PARCIALMENTE ATENDIDA",1,0)</formula>
    </cfRule>
    <cfRule type="expression" priority="1424">
      <formula>IF($O58="ATENDIDA",1,0)</formula>
    </cfRule>
    <cfRule type="expression" dxfId="1194" priority="1425">
      <formula>IF($O58="DETECTADA",1,0)</formula>
    </cfRule>
  </conditionalFormatting>
  <conditionalFormatting sqref="O58">
    <cfRule type="expression" dxfId="1193" priority="1414">
      <formula>IF($O58="CONTINUA",1,0)</formula>
    </cfRule>
    <cfRule type="expression" dxfId="1192" priority="1415">
      <formula>IF($O58="REQUERIMIENTO",1,0)</formula>
    </cfRule>
    <cfRule type="expression" dxfId="1191" priority="1416">
      <formula>IF($O58="PERSISTE",1,0)</formula>
    </cfRule>
    <cfRule type="expression" dxfId="1190" priority="1417">
      <formula>IF($O58="PARCIALMENTE ATENDIDA",1,0)</formula>
    </cfRule>
    <cfRule type="expression" priority="1418">
      <formula>IF($O58="ATENDIDA",1,0)</formula>
    </cfRule>
    <cfRule type="expression" dxfId="1189" priority="1419">
      <formula>IF($O58="DETECTADA",1,0)</formula>
    </cfRule>
  </conditionalFormatting>
  <conditionalFormatting sqref="O58">
    <cfRule type="expression" dxfId="1188" priority="1408">
      <formula>IF($O58="CONTINÚA",1,0)</formula>
    </cfRule>
    <cfRule type="expression" dxfId="1187" priority="1409">
      <formula>IF($O58="REQUERIMIENTO",1,0)</formula>
    </cfRule>
    <cfRule type="expression" dxfId="1186" priority="1410">
      <formula>IF($O58="PERSISTE",1,0)</formula>
    </cfRule>
    <cfRule type="expression" dxfId="1185" priority="1411">
      <formula>IF($O58="PARCIALMENTE ATENDIDA",1,0)</formula>
    </cfRule>
    <cfRule type="expression" priority="1412">
      <formula>IF($O58="ATENDIDA",1,0)</formula>
    </cfRule>
    <cfRule type="expression" dxfId="1184" priority="1413">
      <formula>IF($O58="DETECTADA",1,0)</formula>
    </cfRule>
  </conditionalFormatting>
  <conditionalFormatting sqref="R58">
    <cfRule type="containsErrors" dxfId="1183" priority="1406">
      <formula>ISERROR(R58)</formula>
    </cfRule>
    <cfRule type="notContainsErrors" dxfId="1182" priority="1407">
      <formula>NOT(ISERROR(R58))</formula>
    </cfRule>
  </conditionalFormatting>
  <conditionalFormatting sqref="A57">
    <cfRule type="cellIs" dxfId="1181" priority="1403" operator="equal">
      <formula>900000000</formula>
    </cfRule>
  </conditionalFormatting>
  <conditionalFormatting sqref="A57 G57:I57 C57:E57 K57">
    <cfRule type="containsErrors" dxfId="1180" priority="1404">
      <formula>ISERROR(A57)</formula>
    </cfRule>
    <cfRule type="notContainsErrors" dxfId="1179" priority="1405">
      <formula>NOT(ISERROR(A57))</formula>
    </cfRule>
  </conditionalFormatting>
  <conditionalFormatting sqref="O57">
    <cfRule type="expression" dxfId="1178" priority="1397">
      <formula>IF($O57="CONTINUA",1,0)</formula>
    </cfRule>
    <cfRule type="expression" dxfId="1177" priority="1398">
      <formula>IF($O57="REQUERIMIENTO",1,0)</formula>
    </cfRule>
    <cfRule type="expression" dxfId="1176" priority="1399">
      <formula>IF($O57="PERSISTE",1,0)</formula>
    </cfRule>
    <cfRule type="expression" dxfId="1175" priority="1400">
      <formula>IF($O57="PARCIALMENTE ATENDIDA",1,0)</formula>
    </cfRule>
    <cfRule type="expression" priority="1401">
      <formula>IF($O57="ATENDIDA",1,0)</formula>
    </cfRule>
    <cfRule type="expression" dxfId="1174" priority="1402">
      <formula>IF($O57="DETECTADA",1,0)</formula>
    </cfRule>
  </conditionalFormatting>
  <conditionalFormatting sqref="O57">
    <cfRule type="expression" dxfId="1173" priority="1391">
      <formula>IF($O57="CONTINÚA",1,0)</formula>
    </cfRule>
    <cfRule type="expression" dxfId="1172" priority="1392">
      <formula>IF($O57="REQUERIMIENTO",1,0)</formula>
    </cfRule>
    <cfRule type="expression" dxfId="1171" priority="1393">
      <formula>IF($O57="PERSISTE",1,0)</formula>
    </cfRule>
    <cfRule type="expression" dxfId="1170" priority="1394">
      <formula>IF($O57="PARCIALMENTE ATENDIDA",1,0)</formula>
    </cfRule>
    <cfRule type="expression" priority="1395">
      <formula>IF($O57="ATENDIDA",1,0)</formula>
    </cfRule>
    <cfRule type="expression" dxfId="1169" priority="1396">
      <formula>IF($O57="DETECTADA",1,0)</formula>
    </cfRule>
  </conditionalFormatting>
  <conditionalFormatting sqref="O57">
    <cfRule type="expression" dxfId="1168" priority="1385">
      <formula>IF($O57="CONTINUA",1,0)</formula>
    </cfRule>
    <cfRule type="expression" dxfId="1167" priority="1386">
      <formula>IF($O57="REQUERIMIENTO",1,0)</formula>
    </cfRule>
    <cfRule type="expression" dxfId="1166" priority="1387">
      <formula>IF($O57="PERSISTE",1,0)</formula>
    </cfRule>
    <cfRule type="expression" dxfId="1165" priority="1388">
      <formula>IF($O57="PARCIALMENTE ATENDIDA",1,0)</formula>
    </cfRule>
    <cfRule type="expression" priority="1389">
      <formula>IF($O57="ATENDIDA",1,0)</formula>
    </cfRule>
    <cfRule type="expression" dxfId="1164" priority="1390">
      <formula>IF($O57="DETECTADA",1,0)</formula>
    </cfRule>
  </conditionalFormatting>
  <conditionalFormatting sqref="O57">
    <cfRule type="expression" dxfId="1163" priority="1379">
      <formula>IF($O57="CONTINÚA",1,0)</formula>
    </cfRule>
    <cfRule type="expression" dxfId="1162" priority="1380">
      <formula>IF($O57="REQUERIMIENTO",1,0)</formula>
    </cfRule>
    <cfRule type="expression" dxfId="1161" priority="1381">
      <formula>IF($O57="PERSISTE",1,0)</formula>
    </cfRule>
    <cfRule type="expression" dxfId="1160" priority="1382">
      <formula>IF($O57="PARCIALMENTE ATENDIDA",1,0)</formula>
    </cfRule>
    <cfRule type="expression" priority="1383">
      <formula>IF($O57="ATENDIDA",1,0)</formula>
    </cfRule>
    <cfRule type="expression" dxfId="1159" priority="1384">
      <formula>IF($O57="DETECTADA",1,0)</formula>
    </cfRule>
  </conditionalFormatting>
  <conditionalFormatting sqref="R57">
    <cfRule type="containsErrors" dxfId="1158" priority="1377">
      <formula>ISERROR(R57)</formula>
    </cfRule>
    <cfRule type="notContainsErrors" dxfId="1157" priority="1378">
      <formula>NOT(ISERROR(R57))</formula>
    </cfRule>
  </conditionalFormatting>
  <conditionalFormatting sqref="A56">
    <cfRule type="cellIs" dxfId="1156" priority="1374" operator="equal">
      <formula>900000000</formula>
    </cfRule>
  </conditionalFormatting>
  <conditionalFormatting sqref="A56 G56:I56 C56:E56 K56">
    <cfRule type="containsErrors" dxfId="1155" priority="1375">
      <formula>ISERROR(A56)</formula>
    </cfRule>
    <cfRule type="notContainsErrors" dxfId="1154" priority="1376">
      <formula>NOT(ISERROR(A56))</formula>
    </cfRule>
  </conditionalFormatting>
  <conditionalFormatting sqref="O56">
    <cfRule type="expression" dxfId="1153" priority="1368">
      <formula>IF($O56="CONTINUA",1,0)</formula>
    </cfRule>
    <cfRule type="expression" dxfId="1152" priority="1369">
      <formula>IF($O56="REQUERIMIENTO",1,0)</formula>
    </cfRule>
    <cfRule type="expression" dxfId="1151" priority="1370">
      <formula>IF($O56="PERSISTE",1,0)</formula>
    </cfRule>
    <cfRule type="expression" dxfId="1150" priority="1371">
      <formula>IF($O56="PARCIALMENTE ATENDIDA",1,0)</formula>
    </cfRule>
    <cfRule type="expression" priority="1372">
      <formula>IF($O56="ATENDIDA",1,0)</formula>
    </cfRule>
    <cfRule type="expression" dxfId="1149" priority="1373">
      <formula>IF($O56="DETECTADA",1,0)</formula>
    </cfRule>
  </conditionalFormatting>
  <conditionalFormatting sqref="O56">
    <cfRule type="expression" dxfId="1148" priority="1362">
      <formula>IF($O56="CONTINÚA",1,0)</formula>
    </cfRule>
    <cfRule type="expression" dxfId="1147" priority="1363">
      <formula>IF($O56="REQUERIMIENTO",1,0)</formula>
    </cfRule>
    <cfRule type="expression" dxfId="1146" priority="1364">
      <formula>IF($O56="PERSISTE",1,0)</formula>
    </cfRule>
    <cfRule type="expression" dxfId="1145" priority="1365">
      <formula>IF($O56="PARCIALMENTE ATENDIDA",1,0)</formula>
    </cfRule>
    <cfRule type="expression" priority="1366">
      <formula>IF($O56="ATENDIDA",1,0)</formula>
    </cfRule>
    <cfRule type="expression" dxfId="1144" priority="1367">
      <formula>IF($O56="DETECTADA",1,0)</formula>
    </cfRule>
  </conditionalFormatting>
  <conditionalFormatting sqref="O56">
    <cfRule type="expression" dxfId="1143" priority="1356">
      <formula>IF($O56="CONTINUA",1,0)</formula>
    </cfRule>
    <cfRule type="expression" dxfId="1142" priority="1357">
      <formula>IF($O56="REQUERIMIENTO",1,0)</formula>
    </cfRule>
    <cfRule type="expression" dxfId="1141" priority="1358">
      <formula>IF($O56="PERSISTE",1,0)</formula>
    </cfRule>
    <cfRule type="expression" dxfId="1140" priority="1359">
      <formula>IF($O56="PARCIALMENTE ATENDIDA",1,0)</formula>
    </cfRule>
    <cfRule type="expression" priority="1360">
      <formula>IF($O56="ATENDIDA",1,0)</formula>
    </cfRule>
    <cfRule type="expression" dxfId="1139" priority="1361">
      <formula>IF($O56="DETECTADA",1,0)</formula>
    </cfRule>
  </conditionalFormatting>
  <conditionalFormatting sqref="O56">
    <cfRule type="expression" dxfId="1138" priority="1350">
      <formula>IF($O56="CONTINÚA",1,0)</formula>
    </cfRule>
    <cfRule type="expression" dxfId="1137" priority="1351">
      <formula>IF($O56="REQUERIMIENTO",1,0)</formula>
    </cfRule>
    <cfRule type="expression" dxfId="1136" priority="1352">
      <formula>IF($O56="PERSISTE",1,0)</formula>
    </cfRule>
    <cfRule type="expression" dxfId="1135" priority="1353">
      <formula>IF($O56="PARCIALMENTE ATENDIDA",1,0)</formula>
    </cfRule>
    <cfRule type="expression" priority="1354">
      <formula>IF($O56="ATENDIDA",1,0)</formula>
    </cfRule>
    <cfRule type="expression" dxfId="1134" priority="1355">
      <formula>IF($O56="DETECTADA",1,0)</formula>
    </cfRule>
  </conditionalFormatting>
  <conditionalFormatting sqref="R56">
    <cfRule type="containsErrors" dxfId="1133" priority="1348">
      <formula>ISERROR(R56)</formula>
    </cfRule>
    <cfRule type="notContainsErrors" dxfId="1132" priority="1349">
      <formula>NOT(ISERROR(R56))</formula>
    </cfRule>
  </conditionalFormatting>
  <conditionalFormatting sqref="A55">
    <cfRule type="cellIs" dxfId="1131" priority="1345" operator="equal">
      <formula>900000000</formula>
    </cfRule>
  </conditionalFormatting>
  <conditionalFormatting sqref="A55 G55:I55 C55:E55 K55">
    <cfRule type="containsErrors" dxfId="1130" priority="1346">
      <formula>ISERROR(A55)</formula>
    </cfRule>
    <cfRule type="notContainsErrors" dxfId="1129" priority="1347">
      <formula>NOT(ISERROR(A55))</formula>
    </cfRule>
  </conditionalFormatting>
  <conditionalFormatting sqref="O55">
    <cfRule type="expression" dxfId="1128" priority="1339">
      <formula>IF($O55="CONTINUA",1,0)</formula>
    </cfRule>
    <cfRule type="expression" dxfId="1127" priority="1340">
      <formula>IF($O55="REQUERIMIENTO",1,0)</formula>
    </cfRule>
    <cfRule type="expression" dxfId="1126" priority="1341">
      <formula>IF($O55="PERSISTE",1,0)</formula>
    </cfRule>
    <cfRule type="expression" dxfId="1125" priority="1342">
      <formula>IF($O55="PARCIALMENTE ATENDIDA",1,0)</formula>
    </cfRule>
    <cfRule type="expression" priority="1343">
      <formula>IF($O55="ATENDIDA",1,0)</formula>
    </cfRule>
    <cfRule type="expression" dxfId="1124" priority="1344">
      <formula>IF($O55="DETECTADA",1,0)</formula>
    </cfRule>
  </conditionalFormatting>
  <conditionalFormatting sqref="O55">
    <cfRule type="expression" dxfId="1123" priority="1333">
      <formula>IF($O55="CONTINÚA",1,0)</formula>
    </cfRule>
    <cfRule type="expression" dxfId="1122" priority="1334">
      <formula>IF($O55="REQUERIMIENTO",1,0)</formula>
    </cfRule>
    <cfRule type="expression" dxfId="1121" priority="1335">
      <formula>IF($O55="PERSISTE",1,0)</formula>
    </cfRule>
    <cfRule type="expression" dxfId="1120" priority="1336">
      <formula>IF($O55="PARCIALMENTE ATENDIDA",1,0)</formula>
    </cfRule>
    <cfRule type="expression" priority="1337">
      <formula>IF($O55="ATENDIDA",1,0)</formula>
    </cfRule>
    <cfRule type="expression" dxfId="1119" priority="1338">
      <formula>IF($O55="DETECTADA",1,0)</formula>
    </cfRule>
  </conditionalFormatting>
  <conditionalFormatting sqref="O55">
    <cfRule type="expression" dxfId="1118" priority="1327">
      <formula>IF($O55="CONTINUA",1,0)</formula>
    </cfRule>
    <cfRule type="expression" dxfId="1117" priority="1328">
      <formula>IF($O55="REQUERIMIENTO",1,0)</formula>
    </cfRule>
    <cfRule type="expression" dxfId="1116" priority="1329">
      <formula>IF($O55="PERSISTE",1,0)</formula>
    </cfRule>
    <cfRule type="expression" dxfId="1115" priority="1330">
      <formula>IF($O55="PARCIALMENTE ATENDIDA",1,0)</formula>
    </cfRule>
    <cfRule type="expression" priority="1331">
      <formula>IF($O55="ATENDIDA",1,0)</formula>
    </cfRule>
    <cfRule type="expression" dxfId="1114" priority="1332">
      <formula>IF($O55="DETECTADA",1,0)</formula>
    </cfRule>
  </conditionalFormatting>
  <conditionalFormatting sqref="O55">
    <cfRule type="expression" dxfId="1113" priority="1321">
      <formula>IF($O55="CONTINÚA",1,0)</formula>
    </cfRule>
    <cfRule type="expression" dxfId="1112" priority="1322">
      <formula>IF($O55="REQUERIMIENTO",1,0)</formula>
    </cfRule>
    <cfRule type="expression" dxfId="1111" priority="1323">
      <formula>IF($O55="PERSISTE",1,0)</formula>
    </cfRule>
    <cfRule type="expression" dxfId="1110" priority="1324">
      <formula>IF($O55="PARCIALMENTE ATENDIDA",1,0)</formula>
    </cfRule>
    <cfRule type="expression" priority="1325">
      <formula>IF($O55="ATENDIDA",1,0)</formula>
    </cfRule>
    <cfRule type="expression" dxfId="1109" priority="1326">
      <formula>IF($O55="DETECTADA",1,0)</formula>
    </cfRule>
  </conditionalFormatting>
  <conditionalFormatting sqref="R55">
    <cfRule type="containsErrors" dxfId="1108" priority="1319">
      <formula>ISERROR(R55)</formula>
    </cfRule>
    <cfRule type="notContainsErrors" dxfId="1107" priority="1320">
      <formula>NOT(ISERROR(R55))</formula>
    </cfRule>
  </conditionalFormatting>
  <conditionalFormatting sqref="A54">
    <cfRule type="cellIs" dxfId="1106" priority="1316" operator="equal">
      <formula>900000000</formula>
    </cfRule>
  </conditionalFormatting>
  <conditionalFormatting sqref="A54 G54:I54 C54:E54 K54">
    <cfRule type="containsErrors" dxfId="1105" priority="1317">
      <formula>ISERROR(A54)</formula>
    </cfRule>
    <cfRule type="notContainsErrors" dxfId="1104" priority="1318">
      <formula>NOT(ISERROR(A54))</formula>
    </cfRule>
  </conditionalFormatting>
  <conditionalFormatting sqref="O54">
    <cfRule type="expression" dxfId="1103" priority="1310">
      <formula>IF($O54="CONTINUA",1,0)</formula>
    </cfRule>
    <cfRule type="expression" dxfId="1102" priority="1311">
      <formula>IF($O54="REQUERIMIENTO",1,0)</formula>
    </cfRule>
    <cfRule type="expression" dxfId="1101" priority="1312">
      <formula>IF($O54="PERSISTE",1,0)</formula>
    </cfRule>
    <cfRule type="expression" dxfId="1100" priority="1313">
      <formula>IF($O54="PARCIALMENTE ATENDIDA",1,0)</formula>
    </cfRule>
    <cfRule type="expression" priority="1314">
      <formula>IF($O54="ATENDIDA",1,0)</formula>
    </cfRule>
    <cfRule type="expression" dxfId="1099" priority="1315">
      <formula>IF($O54="DETECTADA",1,0)</formula>
    </cfRule>
  </conditionalFormatting>
  <conditionalFormatting sqref="O54">
    <cfRule type="expression" dxfId="1098" priority="1304">
      <formula>IF($O54="CONTINÚA",1,0)</formula>
    </cfRule>
    <cfRule type="expression" dxfId="1097" priority="1305">
      <formula>IF($O54="REQUERIMIENTO",1,0)</formula>
    </cfRule>
    <cfRule type="expression" dxfId="1096" priority="1306">
      <formula>IF($O54="PERSISTE",1,0)</formula>
    </cfRule>
    <cfRule type="expression" dxfId="1095" priority="1307">
      <formula>IF($O54="PARCIALMENTE ATENDIDA",1,0)</formula>
    </cfRule>
    <cfRule type="expression" priority="1308">
      <formula>IF($O54="ATENDIDA",1,0)</formula>
    </cfRule>
    <cfRule type="expression" dxfId="1094" priority="1309">
      <formula>IF($O54="DETECTADA",1,0)</formula>
    </cfRule>
  </conditionalFormatting>
  <conditionalFormatting sqref="O54">
    <cfRule type="expression" dxfId="1093" priority="1298">
      <formula>IF($O54="CONTINUA",1,0)</formula>
    </cfRule>
    <cfRule type="expression" dxfId="1092" priority="1299">
      <formula>IF($O54="REQUERIMIENTO",1,0)</formula>
    </cfRule>
    <cfRule type="expression" dxfId="1091" priority="1300">
      <formula>IF($O54="PERSISTE",1,0)</formula>
    </cfRule>
    <cfRule type="expression" dxfId="1090" priority="1301">
      <formula>IF($O54="PARCIALMENTE ATENDIDA",1,0)</formula>
    </cfRule>
    <cfRule type="expression" priority="1302">
      <formula>IF($O54="ATENDIDA",1,0)</formula>
    </cfRule>
    <cfRule type="expression" dxfId="1089" priority="1303">
      <formula>IF($O54="DETECTADA",1,0)</formula>
    </cfRule>
  </conditionalFormatting>
  <conditionalFormatting sqref="O54">
    <cfRule type="expression" dxfId="1088" priority="1292">
      <formula>IF($O54="CONTINÚA",1,0)</formula>
    </cfRule>
    <cfRule type="expression" dxfId="1087" priority="1293">
      <formula>IF($O54="REQUERIMIENTO",1,0)</formula>
    </cfRule>
    <cfRule type="expression" dxfId="1086" priority="1294">
      <formula>IF($O54="PERSISTE",1,0)</formula>
    </cfRule>
    <cfRule type="expression" dxfId="1085" priority="1295">
      <formula>IF($O54="PARCIALMENTE ATENDIDA",1,0)</formula>
    </cfRule>
    <cfRule type="expression" priority="1296">
      <formula>IF($O54="ATENDIDA",1,0)</formula>
    </cfRule>
    <cfRule type="expression" dxfId="1084" priority="1297">
      <formula>IF($O54="DETECTADA",1,0)</formula>
    </cfRule>
  </conditionalFormatting>
  <conditionalFormatting sqref="R54">
    <cfRule type="containsErrors" dxfId="1083" priority="1290">
      <formula>ISERROR(R54)</formula>
    </cfRule>
    <cfRule type="notContainsErrors" dxfId="1082" priority="1291">
      <formula>NOT(ISERROR(R54))</formula>
    </cfRule>
  </conditionalFormatting>
  <conditionalFormatting sqref="A53">
    <cfRule type="cellIs" dxfId="1081" priority="1287" operator="equal">
      <formula>900000000</formula>
    </cfRule>
  </conditionalFormatting>
  <conditionalFormatting sqref="A53 G53:I53 C53:E53 K53">
    <cfRule type="containsErrors" dxfId="1080" priority="1288">
      <formula>ISERROR(A53)</formula>
    </cfRule>
    <cfRule type="notContainsErrors" dxfId="1079" priority="1289">
      <formula>NOT(ISERROR(A53))</formula>
    </cfRule>
  </conditionalFormatting>
  <conditionalFormatting sqref="O53">
    <cfRule type="expression" dxfId="1078" priority="1281">
      <formula>IF($O53="CONTINUA",1,0)</formula>
    </cfRule>
    <cfRule type="expression" dxfId="1077" priority="1282">
      <formula>IF($O53="REQUERIMIENTO",1,0)</formula>
    </cfRule>
    <cfRule type="expression" dxfId="1076" priority="1283">
      <formula>IF($O53="PERSISTE",1,0)</formula>
    </cfRule>
    <cfRule type="expression" dxfId="1075" priority="1284">
      <formula>IF($O53="PARCIALMENTE ATENDIDA",1,0)</formula>
    </cfRule>
    <cfRule type="expression" priority="1285">
      <formula>IF($O53="ATENDIDA",1,0)</formula>
    </cfRule>
    <cfRule type="expression" dxfId="1074" priority="1286">
      <formula>IF($O53="DETECTADA",1,0)</formula>
    </cfRule>
  </conditionalFormatting>
  <conditionalFormatting sqref="O53">
    <cfRule type="expression" dxfId="1073" priority="1275">
      <formula>IF($O53="CONTINÚA",1,0)</formula>
    </cfRule>
    <cfRule type="expression" dxfId="1072" priority="1276">
      <formula>IF($O53="REQUERIMIENTO",1,0)</formula>
    </cfRule>
    <cfRule type="expression" dxfId="1071" priority="1277">
      <formula>IF($O53="PERSISTE",1,0)</formula>
    </cfRule>
    <cfRule type="expression" dxfId="1070" priority="1278">
      <formula>IF($O53="PARCIALMENTE ATENDIDA",1,0)</formula>
    </cfRule>
    <cfRule type="expression" priority="1279">
      <formula>IF($O53="ATENDIDA",1,0)</formula>
    </cfRule>
    <cfRule type="expression" dxfId="1069" priority="1280">
      <formula>IF($O53="DETECTADA",1,0)</formula>
    </cfRule>
  </conditionalFormatting>
  <conditionalFormatting sqref="O53">
    <cfRule type="expression" dxfId="1068" priority="1269">
      <formula>IF($O53="CONTINUA",1,0)</formula>
    </cfRule>
    <cfRule type="expression" dxfId="1067" priority="1270">
      <formula>IF($O53="REQUERIMIENTO",1,0)</formula>
    </cfRule>
    <cfRule type="expression" dxfId="1066" priority="1271">
      <formula>IF($O53="PERSISTE",1,0)</formula>
    </cfRule>
    <cfRule type="expression" dxfId="1065" priority="1272">
      <formula>IF($O53="PARCIALMENTE ATENDIDA",1,0)</formula>
    </cfRule>
    <cfRule type="expression" priority="1273">
      <formula>IF($O53="ATENDIDA",1,0)</formula>
    </cfRule>
    <cfRule type="expression" dxfId="1064" priority="1274">
      <formula>IF($O53="DETECTADA",1,0)</formula>
    </cfRule>
  </conditionalFormatting>
  <conditionalFormatting sqref="O53">
    <cfRule type="expression" dxfId="1063" priority="1263">
      <formula>IF($O53="CONTINÚA",1,0)</formula>
    </cfRule>
    <cfRule type="expression" dxfId="1062" priority="1264">
      <formula>IF($O53="REQUERIMIENTO",1,0)</formula>
    </cfRule>
    <cfRule type="expression" dxfId="1061" priority="1265">
      <formula>IF($O53="PERSISTE",1,0)</formula>
    </cfRule>
    <cfRule type="expression" dxfId="1060" priority="1266">
      <formula>IF($O53="PARCIALMENTE ATENDIDA",1,0)</formula>
    </cfRule>
    <cfRule type="expression" priority="1267">
      <formula>IF($O53="ATENDIDA",1,0)</formula>
    </cfRule>
    <cfRule type="expression" dxfId="1059" priority="1268">
      <formula>IF($O53="DETECTADA",1,0)</formula>
    </cfRule>
  </conditionalFormatting>
  <conditionalFormatting sqref="R53">
    <cfRule type="containsErrors" dxfId="1058" priority="1261">
      <formula>ISERROR(R53)</formula>
    </cfRule>
    <cfRule type="notContainsErrors" dxfId="1057" priority="1262">
      <formula>NOT(ISERROR(R53))</formula>
    </cfRule>
  </conditionalFormatting>
  <conditionalFormatting sqref="A52">
    <cfRule type="cellIs" dxfId="1056" priority="1258" operator="equal">
      <formula>900000000</formula>
    </cfRule>
  </conditionalFormatting>
  <conditionalFormatting sqref="A52 G52:I52 C52:E52 K52">
    <cfRule type="containsErrors" dxfId="1055" priority="1259">
      <formula>ISERROR(A52)</formula>
    </cfRule>
    <cfRule type="notContainsErrors" dxfId="1054" priority="1260">
      <formula>NOT(ISERROR(A52))</formula>
    </cfRule>
  </conditionalFormatting>
  <conditionalFormatting sqref="O52">
    <cfRule type="expression" dxfId="1053" priority="1252">
      <formula>IF($O52="CONTINUA",1,0)</formula>
    </cfRule>
    <cfRule type="expression" dxfId="1052" priority="1253">
      <formula>IF($O52="REQUERIMIENTO",1,0)</formula>
    </cfRule>
    <cfRule type="expression" dxfId="1051" priority="1254">
      <formula>IF($O52="PERSISTE",1,0)</formula>
    </cfRule>
    <cfRule type="expression" dxfId="1050" priority="1255">
      <formula>IF($O52="PARCIALMENTE ATENDIDA",1,0)</formula>
    </cfRule>
    <cfRule type="expression" priority="1256">
      <formula>IF($O52="ATENDIDA",1,0)</formula>
    </cfRule>
    <cfRule type="expression" dxfId="1049" priority="1257">
      <formula>IF($O52="DETECTADA",1,0)</formula>
    </cfRule>
  </conditionalFormatting>
  <conditionalFormatting sqref="O52">
    <cfRule type="expression" dxfId="1048" priority="1246">
      <formula>IF($O52="CONTINÚA",1,0)</formula>
    </cfRule>
    <cfRule type="expression" dxfId="1047" priority="1247">
      <formula>IF($O52="REQUERIMIENTO",1,0)</formula>
    </cfRule>
    <cfRule type="expression" dxfId="1046" priority="1248">
      <formula>IF($O52="PERSISTE",1,0)</formula>
    </cfRule>
    <cfRule type="expression" dxfId="1045" priority="1249">
      <formula>IF($O52="PARCIALMENTE ATENDIDA",1,0)</formula>
    </cfRule>
    <cfRule type="expression" priority="1250">
      <formula>IF($O52="ATENDIDA",1,0)</formula>
    </cfRule>
    <cfRule type="expression" dxfId="1044" priority="1251">
      <formula>IF($O52="DETECTADA",1,0)</formula>
    </cfRule>
  </conditionalFormatting>
  <conditionalFormatting sqref="O52">
    <cfRule type="expression" dxfId="1043" priority="1240">
      <formula>IF($O52="CONTINUA",1,0)</formula>
    </cfRule>
    <cfRule type="expression" dxfId="1042" priority="1241">
      <formula>IF($O52="REQUERIMIENTO",1,0)</formula>
    </cfRule>
    <cfRule type="expression" dxfId="1041" priority="1242">
      <formula>IF($O52="PERSISTE",1,0)</formula>
    </cfRule>
    <cfRule type="expression" dxfId="1040" priority="1243">
      <formula>IF($O52="PARCIALMENTE ATENDIDA",1,0)</formula>
    </cfRule>
    <cfRule type="expression" priority="1244">
      <formula>IF($O52="ATENDIDA",1,0)</formula>
    </cfRule>
    <cfRule type="expression" dxfId="1039" priority="1245">
      <formula>IF($O52="DETECTADA",1,0)</formula>
    </cfRule>
  </conditionalFormatting>
  <conditionalFormatting sqref="O52">
    <cfRule type="expression" dxfId="1038" priority="1234">
      <formula>IF($O52="CONTINÚA",1,0)</formula>
    </cfRule>
    <cfRule type="expression" dxfId="1037" priority="1235">
      <formula>IF($O52="REQUERIMIENTO",1,0)</formula>
    </cfRule>
    <cfRule type="expression" dxfId="1036" priority="1236">
      <formula>IF($O52="PERSISTE",1,0)</formula>
    </cfRule>
    <cfRule type="expression" dxfId="1035" priority="1237">
      <formula>IF($O52="PARCIALMENTE ATENDIDA",1,0)</formula>
    </cfRule>
    <cfRule type="expression" priority="1238">
      <formula>IF($O52="ATENDIDA",1,0)</formula>
    </cfRule>
    <cfRule type="expression" dxfId="1034" priority="1239">
      <formula>IF($O52="DETECTADA",1,0)</formula>
    </cfRule>
  </conditionalFormatting>
  <conditionalFormatting sqref="R52">
    <cfRule type="containsErrors" dxfId="1033" priority="1232">
      <formula>ISERROR(R52)</formula>
    </cfRule>
    <cfRule type="notContainsErrors" dxfId="1032" priority="1233">
      <formula>NOT(ISERROR(R52))</formula>
    </cfRule>
  </conditionalFormatting>
  <conditionalFormatting sqref="A51">
    <cfRule type="cellIs" dxfId="1031" priority="1229" operator="equal">
      <formula>900000000</formula>
    </cfRule>
  </conditionalFormatting>
  <conditionalFormatting sqref="A51 G51:I51 C51:E51 K51">
    <cfRule type="containsErrors" dxfId="1030" priority="1230">
      <formula>ISERROR(A51)</formula>
    </cfRule>
    <cfRule type="notContainsErrors" dxfId="1029" priority="1231">
      <formula>NOT(ISERROR(A51))</formula>
    </cfRule>
  </conditionalFormatting>
  <conditionalFormatting sqref="O51">
    <cfRule type="expression" dxfId="1028" priority="1223">
      <formula>IF($O51="CONTINUA",1,0)</formula>
    </cfRule>
    <cfRule type="expression" dxfId="1027" priority="1224">
      <formula>IF($O51="REQUERIMIENTO",1,0)</formula>
    </cfRule>
    <cfRule type="expression" dxfId="1026" priority="1225">
      <formula>IF($O51="PERSISTE",1,0)</formula>
    </cfRule>
    <cfRule type="expression" dxfId="1025" priority="1226">
      <formula>IF($O51="PARCIALMENTE ATENDIDA",1,0)</formula>
    </cfRule>
    <cfRule type="expression" priority="1227">
      <formula>IF($O51="ATENDIDA",1,0)</formula>
    </cfRule>
    <cfRule type="expression" dxfId="1024" priority="1228">
      <formula>IF($O51="DETECTADA",1,0)</formula>
    </cfRule>
  </conditionalFormatting>
  <conditionalFormatting sqref="O51">
    <cfRule type="expression" dxfId="1023" priority="1217">
      <formula>IF($O51="CONTINÚA",1,0)</formula>
    </cfRule>
    <cfRule type="expression" dxfId="1022" priority="1218">
      <formula>IF($O51="REQUERIMIENTO",1,0)</formula>
    </cfRule>
    <cfRule type="expression" dxfId="1021" priority="1219">
      <formula>IF($O51="PERSISTE",1,0)</formula>
    </cfRule>
    <cfRule type="expression" dxfId="1020" priority="1220">
      <formula>IF($O51="PARCIALMENTE ATENDIDA",1,0)</formula>
    </cfRule>
    <cfRule type="expression" priority="1221">
      <formula>IF($O51="ATENDIDA",1,0)</formula>
    </cfRule>
    <cfRule type="expression" dxfId="1019" priority="1222">
      <formula>IF($O51="DETECTADA",1,0)</formula>
    </cfRule>
  </conditionalFormatting>
  <conditionalFormatting sqref="O51">
    <cfRule type="expression" dxfId="1018" priority="1211">
      <formula>IF($O51="CONTINUA",1,0)</formula>
    </cfRule>
    <cfRule type="expression" dxfId="1017" priority="1212">
      <formula>IF($O51="REQUERIMIENTO",1,0)</formula>
    </cfRule>
    <cfRule type="expression" dxfId="1016" priority="1213">
      <formula>IF($O51="PERSISTE",1,0)</formula>
    </cfRule>
    <cfRule type="expression" dxfId="1015" priority="1214">
      <formula>IF($O51="PARCIALMENTE ATENDIDA",1,0)</formula>
    </cfRule>
    <cfRule type="expression" priority="1215">
      <formula>IF($O51="ATENDIDA",1,0)</formula>
    </cfRule>
    <cfRule type="expression" dxfId="1014" priority="1216">
      <formula>IF($O51="DETECTADA",1,0)</formula>
    </cfRule>
  </conditionalFormatting>
  <conditionalFormatting sqref="O51">
    <cfRule type="expression" dxfId="1013" priority="1205">
      <formula>IF($O51="CONTINÚA",1,0)</formula>
    </cfRule>
    <cfRule type="expression" dxfId="1012" priority="1206">
      <formula>IF($O51="REQUERIMIENTO",1,0)</formula>
    </cfRule>
    <cfRule type="expression" dxfId="1011" priority="1207">
      <formula>IF($O51="PERSISTE",1,0)</formula>
    </cfRule>
    <cfRule type="expression" dxfId="1010" priority="1208">
      <formula>IF($O51="PARCIALMENTE ATENDIDA",1,0)</formula>
    </cfRule>
    <cfRule type="expression" priority="1209">
      <formula>IF($O51="ATENDIDA",1,0)</formula>
    </cfRule>
    <cfRule type="expression" dxfId="1009" priority="1210">
      <formula>IF($O51="DETECTADA",1,0)</formula>
    </cfRule>
  </conditionalFormatting>
  <conditionalFormatting sqref="R51">
    <cfRule type="containsErrors" dxfId="1008" priority="1203">
      <formula>ISERROR(R51)</formula>
    </cfRule>
    <cfRule type="notContainsErrors" dxfId="1007" priority="1204">
      <formula>NOT(ISERROR(R51))</formula>
    </cfRule>
  </conditionalFormatting>
  <conditionalFormatting sqref="A50">
    <cfRule type="cellIs" dxfId="1006" priority="1200" operator="equal">
      <formula>900000000</formula>
    </cfRule>
  </conditionalFormatting>
  <conditionalFormatting sqref="A50 G50:I50 C50:E50 K50">
    <cfRule type="containsErrors" dxfId="1005" priority="1201">
      <formula>ISERROR(A50)</formula>
    </cfRule>
    <cfRule type="notContainsErrors" dxfId="1004" priority="1202">
      <formula>NOT(ISERROR(A50))</formula>
    </cfRule>
  </conditionalFormatting>
  <conditionalFormatting sqref="O50">
    <cfRule type="expression" dxfId="1003" priority="1194">
      <formula>IF($O50="CONTINUA",1,0)</formula>
    </cfRule>
    <cfRule type="expression" dxfId="1002" priority="1195">
      <formula>IF($O50="REQUERIMIENTO",1,0)</formula>
    </cfRule>
    <cfRule type="expression" dxfId="1001" priority="1196">
      <formula>IF($O50="PERSISTE",1,0)</formula>
    </cfRule>
    <cfRule type="expression" dxfId="1000" priority="1197">
      <formula>IF($O50="PARCIALMENTE ATENDIDA",1,0)</formula>
    </cfRule>
    <cfRule type="expression" priority="1198">
      <formula>IF($O50="ATENDIDA",1,0)</formula>
    </cfRule>
    <cfRule type="expression" dxfId="999" priority="1199">
      <formula>IF($O50="DETECTADA",1,0)</formula>
    </cfRule>
  </conditionalFormatting>
  <conditionalFormatting sqref="O50">
    <cfRule type="expression" dxfId="998" priority="1188">
      <formula>IF($O50="CONTINÚA",1,0)</formula>
    </cfRule>
    <cfRule type="expression" dxfId="997" priority="1189">
      <formula>IF($O50="REQUERIMIENTO",1,0)</formula>
    </cfRule>
    <cfRule type="expression" dxfId="996" priority="1190">
      <formula>IF($O50="PERSISTE",1,0)</formula>
    </cfRule>
    <cfRule type="expression" dxfId="995" priority="1191">
      <formula>IF($O50="PARCIALMENTE ATENDIDA",1,0)</formula>
    </cfRule>
    <cfRule type="expression" priority="1192">
      <formula>IF($O50="ATENDIDA",1,0)</formula>
    </cfRule>
    <cfRule type="expression" dxfId="994" priority="1193">
      <formula>IF($O50="DETECTADA",1,0)</formula>
    </cfRule>
  </conditionalFormatting>
  <conditionalFormatting sqref="O50">
    <cfRule type="expression" dxfId="993" priority="1182">
      <formula>IF($O50="CONTINUA",1,0)</formula>
    </cfRule>
    <cfRule type="expression" dxfId="992" priority="1183">
      <formula>IF($O50="REQUERIMIENTO",1,0)</formula>
    </cfRule>
    <cfRule type="expression" dxfId="991" priority="1184">
      <formula>IF($O50="PERSISTE",1,0)</formula>
    </cfRule>
    <cfRule type="expression" dxfId="990" priority="1185">
      <formula>IF($O50="PARCIALMENTE ATENDIDA",1,0)</formula>
    </cfRule>
    <cfRule type="expression" priority="1186">
      <formula>IF($O50="ATENDIDA",1,0)</formula>
    </cfRule>
    <cfRule type="expression" dxfId="989" priority="1187">
      <formula>IF($O50="DETECTADA",1,0)</formula>
    </cfRule>
  </conditionalFormatting>
  <conditionalFormatting sqref="O50">
    <cfRule type="expression" dxfId="988" priority="1176">
      <formula>IF($O50="CONTINÚA",1,0)</formula>
    </cfRule>
    <cfRule type="expression" dxfId="987" priority="1177">
      <formula>IF($O50="REQUERIMIENTO",1,0)</formula>
    </cfRule>
    <cfRule type="expression" dxfId="986" priority="1178">
      <formula>IF($O50="PERSISTE",1,0)</formula>
    </cfRule>
    <cfRule type="expression" dxfId="985" priority="1179">
      <formula>IF($O50="PARCIALMENTE ATENDIDA",1,0)</formula>
    </cfRule>
    <cfRule type="expression" priority="1180">
      <formula>IF($O50="ATENDIDA",1,0)</formula>
    </cfRule>
    <cfRule type="expression" dxfId="984" priority="1181">
      <formula>IF($O50="DETECTADA",1,0)</formula>
    </cfRule>
  </conditionalFormatting>
  <conditionalFormatting sqref="R50">
    <cfRule type="containsErrors" dxfId="983" priority="1174">
      <formula>ISERROR(R50)</formula>
    </cfRule>
    <cfRule type="notContainsErrors" dxfId="982" priority="1175">
      <formula>NOT(ISERROR(R50))</formula>
    </cfRule>
  </conditionalFormatting>
  <conditionalFormatting sqref="A49">
    <cfRule type="cellIs" dxfId="981" priority="1171" operator="equal">
      <formula>900000000</formula>
    </cfRule>
  </conditionalFormatting>
  <conditionalFormatting sqref="A49 G49:I49 C49:E49 K49">
    <cfRule type="containsErrors" dxfId="980" priority="1172">
      <formula>ISERROR(A49)</formula>
    </cfRule>
    <cfRule type="notContainsErrors" dxfId="979" priority="1173">
      <formula>NOT(ISERROR(A49))</formula>
    </cfRule>
  </conditionalFormatting>
  <conditionalFormatting sqref="O49">
    <cfRule type="expression" dxfId="978" priority="1165">
      <formula>IF($O49="CONTINUA",1,0)</formula>
    </cfRule>
    <cfRule type="expression" dxfId="977" priority="1166">
      <formula>IF($O49="REQUERIMIENTO",1,0)</formula>
    </cfRule>
    <cfRule type="expression" dxfId="976" priority="1167">
      <formula>IF($O49="PERSISTE",1,0)</formula>
    </cfRule>
    <cfRule type="expression" dxfId="975" priority="1168">
      <formula>IF($O49="PARCIALMENTE ATENDIDA",1,0)</formula>
    </cfRule>
    <cfRule type="expression" priority="1169">
      <formula>IF($O49="ATENDIDA",1,0)</formula>
    </cfRule>
    <cfRule type="expression" dxfId="974" priority="1170">
      <formula>IF($O49="DETECTADA",1,0)</formula>
    </cfRule>
  </conditionalFormatting>
  <conditionalFormatting sqref="O49">
    <cfRule type="expression" dxfId="973" priority="1159">
      <formula>IF($O49="CONTINÚA",1,0)</formula>
    </cfRule>
    <cfRule type="expression" dxfId="972" priority="1160">
      <formula>IF($O49="REQUERIMIENTO",1,0)</formula>
    </cfRule>
    <cfRule type="expression" dxfId="971" priority="1161">
      <formula>IF($O49="PERSISTE",1,0)</formula>
    </cfRule>
    <cfRule type="expression" dxfId="970" priority="1162">
      <formula>IF($O49="PARCIALMENTE ATENDIDA",1,0)</formula>
    </cfRule>
    <cfRule type="expression" priority="1163">
      <formula>IF($O49="ATENDIDA",1,0)</formula>
    </cfRule>
    <cfRule type="expression" dxfId="969" priority="1164">
      <formula>IF($O49="DETECTADA",1,0)</formula>
    </cfRule>
  </conditionalFormatting>
  <conditionalFormatting sqref="O49">
    <cfRule type="expression" dxfId="968" priority="1153">
      <formula>IF($O49="CONTINUA",1,0)</formula>
    </cfRule>
    <cfRule type="expression" dxfId="967" priority="1154">
      <formula>IF($O49="REQUERIMIENTO",1,0)</formula>
    </cfRule>
    <cfRule type="expression" dxfId="966" priority="1155">
      <formula>IF($O49="PERSISTE",1,0)</formula>
    </cfRule>
    <cfRule type="expression" dxfId="965" priority="1156">
      <formula>IF($O49="PARCIALMENTE ATENDIDA",1,0)</formula>
    </cfRule>
    <cfRule type="expression" priority="1157">
      <formula>IF($O49="ATENDIDA",1,0)</formula>
    </cfRule>
    <cfRule type="expression" dxfId="964" priority="1158">
      <formula>IF($O49="DETECTADA",1,0)</formula>
    </cfRule>
  </conditionalFormatting>
  <conditionalFormatting sqref="O49">
    <cfRule type="expression" dxfId="963" priority="1147">
      <formula>IF($O49="CONTINÚA",1,0)</formula>
    </cfRule>
    <cfRule type="expression" dxfId="962" priority="1148">
      <formula>IF($O49="REQUERIMIENTO",1,0)</formula>
    </cfRule>
    <cfRule type="expression" dxfId="961" priority="1149">
      <formula>IF($O49="PERSISTE",1,0)</formula>
    </cfRule>
    <cfRule type="expression" dxfId="960" priority="1150">
      <formula>IF($O49="PARCIALMENTE ATENDIDA",1,0)</formula>
    </cfRule>
    <cfRule type="expression" priority="1151">
      <formula>IF($O49="ATENDIDA",1,0)</formula>
    </cfRule>
    <cfRule type="expression" dxfId="959" priority="1152">
      <formula>IF($O49="DETECTADA",1,0)</formula>
    </cfRule>
  </conditionalFormatting>
  <conditionalFormatting sqref="R49">
    <cfRule type="containsErrors" dxfId="958" priority="1145">
      <formula>ISERROR(R49)</formula>
    </cfRule>
    <cfRule type="notContainsErrors" dxfId="957" priority="1146">
      <formula>NOT(ISERROR(R49))</formula>
    </cfRule>
  </conditionalFormatting>
  <conditionalFormatting sqref="A48">
    <cfRule type="cellIs" dxfId="956" priority="1142" operator="equal">
      <formula>900000000</formula>
    </cfRule>
  </conditionalFormatting>
  <conditionalFormatting sqref="A48 G48:I48 C48:E48 K48">
    <cfRule type="containsErrors" dxfId="955" priority="1143">
      <formula>ISERROR(A48)</formula>
    </cfRule>
    <cfRule type="notContainsErrors" dxfId="954" priority="1144">
      <formula>NOT(ISERROR(A48))</formula>
    </cfRule>
  </conditionalFormatting>
  <conditionalFormatting sqref="O48">
    <cfRule type="expression" dxfId="953" priority="1136">
      <formula>IF($O48="CONTINUA",1,0)</formula>
    </cfRule>
    <cfRule type="expression" dxfId="952" priority="1137">
      <formula>IF($O48="REQUERIMIENTO",1,0)</formula>
    </cfRule>
    <cfRule type="expression" dxfId="951" priority="1138">
      <formula>IF($O48="PERSISTE",1,0)</formula>
    </cfRule>
    <cfRule type="expression" dxfId="950" priority="1139">
      <formula>IF($O48="PARCIALMENTE ATENDIDA",1,0)</formula>
    </cfRule>
    <cfRule type="expression" priority="1140">
      <formula>IF($O48="ATENDIDA",1,0)</formula>
    </cfRule>
    <cfRule type="expression" dxfId="949" priority="1141">
      <formula>IF($O48="DETECTADA",1,0)</formula>
    </cfRule>
  </conditionalFormatting>
  <conditionalFormatting sqref="O48">
    <cfRule type="expression" dxfId="948" priority="1130">
      <formula>IF($O48="CONTINÚA",1,0)</formula>
    </cfRule>
    <cfRule type="expression" dxfId="947" priority="1131">
      <formula>IF($O48="REQUERIMIENTO",1,0)</formula>
    </cfRule>
    <cfRule type="expression" dxfId="946" priority="1132">
      <formula>IF($O48="PERSISTE",1,0)</formula>
    </cfRule>
    <cfRule type="expression" dxfId="945" priority="1133">
      <formula>IF($O48="PARCIALMENTE ATENDIDA",1,0)</formula>
    </cfRule>
    <cfRule type="expression" priority="1134">
      <formula>IF($O48="ATENDIDA",1,0)</formula>
    </cfRule>
    <cfRule type="expression" dxfId="944" priority="1135">
      <formula>IF($O48="DETECTADA",1,0)</formula>
    </cfRule>
  </conditionalFormatting>
  <conditionalFormatting sqref="O48">
    <cfRule type="expression" dxfId="943" priority="1124">
      <formula>IF($O48="CONTINUA",1,0)</formula>
    </cfRule>
    <cfRule type="expression" dxfId="942" priority="1125">
      <formula>IF($O48="REQUERIMIENTO",1,0)</formula>
    </cfRule>
    <cfRule type="expression" dxfId="941" priority="1126">
      <formula>IF($O48="PERSISTE",1,0)</formula>
    </cfRule>
    <cfRule type="expression" dxfId="940" priority="1127">
      <formula>IF($O48="PARCIALMENTE ATENDIDA",1,0)</formula>
    </cfRule>
    <cfRule type="expression" priority="1128">
      <formula>IF($O48="ATENDIDA",1,0)</formula>
    </cfRule>
    <cfRule type="expression" dxfId="939" priority="1129">
      <formula>IF($O48="DETECTADA",1,0)</formula>
    </cfRule>
  </conditionalFormatting>
  <conditionalFormatting sqref="O48">
    <cfRule type="expression" dxfId="938" priority="1118">
      <formula>IF($O48="CONTINÚA",1,0)</formula>
    </cfRule>
    <cfRule type="expression" dxfId="937" priority="1119">
      <formula>IF($O48="REQUERIMIENTO",1,0)</formula>
    </cfRule>
    <cfRule type="expression" dxfId="936" priority="1120">
      <formula>IF($O48="PERSISTE",1,0)</formula>
    </cfRule>
    <cfRule type="expression" dxfId="935" priority="1121">
      <formula>IF($O48="PARCIALMENTE ATENDIDA",1,0)</formula>
    </cfRule>
    <cfRule type="expression" priority="1122">
      <formula>IF($O48="ATENDIDA",1,0)</formula>
    </cfRule>
    <cfRule type="expression" dxfId="934" priority="1123">
      <formula>IF($O48="DETECTADA",1,0)</formula>
    </cfRule>
  </conditionalFormatting>
  <conditionalFormatting sqref="R48">
    <cfRule type="containsErrors" dxfId="933" priority="1116">
      <formula>ISERROR(R48)</formula>
    </cfRule>
    <cfRule type="notContainsErrors" dxfId="932" priority="1117">
      <formula>NOT(ISERROR(R48))</formula>
    </cfRule>
  </conditionalFormatting>
  <conditionalFormatting sqref="A169">
    <cfRule type="cellIs" dxfId="931" priority="1084" operator="equal">
      <formula>900000000</formula>
    </cfRule>
  </conditionalFormatting>
  <conditionalFormatting sqref="A169 G169:I169 C169:E169 K169">
    <cfRule type="containsErrors" dxfId="930" priority="1085">
      <formula>ISERROR(A169)</formula>
    </cfRule>
    <cfRule type="notContainsErrors" dxfId="929" priority="1086">
      <formula>NOT(ISERROR(A169))</formula>
    </cfRule>
  </conditionalFormatting>
  <conditionalFormatting sqref="O169">
    <cfRule type="expression" dxfId="928" priority="1078">
      <formula>IF($O169="CONTINUA",1,0)</formula>
    </cfRule>
    <cfRule type="expression" dxfId="927" priority="1079">
      <formula>IF($O169="REQUERIMIENTO",1,0)</formula>
    </cfRule>
    <cfRule type="expression" dxfId="926" priority="1080">
      <formula>IF($O169="PERSISTE",1,0)</formula>
    </cfRule>
    <cfRule type="expression" dxfId="925" priority="1081">
      <formula>IF($O169="PARCIALMENTE ATENDIDA",1,0)</formula>
    </cfRule>
    <cfRule type="expression" priority="1082">
      <formula>IF($O169="ATENDIDA",1,0)</formula>
    </cfRule>
    <cfRule type="expression" dxfId="924" priority="1083">
      <formula>IF($O169="DETECTADA",1,0)</formula>
    </cfRule>
  </conditionalFormatting>
  <conditionalFormatting sqref="O169">
    <cfRule type="expression" dxfId="923" priority="1072">
      <formula>IF($O169="CONTINÚA",1,0)</formula>
    </cfRule>
    <cfRule type="expression" dxfId="922" priority="1073">
      <formula>IF($O169="REQUERIMIENTO",1,0)</formula>
    </cfRule>
    <cfRule type="expression" dxfId="921" priority="1074">
      <formula>IF($O169="PERSISTE",1,0)</formula>
    </cfRule>
    <cfRule type="expression" dxfId="920" priority="1075">
      <formula>IF($O169="PARCIALMENTE ATENDIDA",1,0)</formula>
    </cfRule>
    <cfRule type="expression" priority="1076">
      <formula>IF($O169="ATENDIDA",1,0)</formula>
    </cfRule>
    <cfRule type="expression" dxfId="919" priority="1077">
      <formula>IF($O169="DETECTADA",1,0)</formula>
    </cfRule>
  </conditionalFormatting>
  <conditionalFormatting sqref="O169">
    <cfRule type="expression" dxfId="918" priority="1066">
      <formula>IF($O169="CONTINUA",1,0)</formula>
    </cfRule>
    <cfRule type="expression" dxfId="917" priority="1067">
      <formula>IF($O169="REQUERIMIENTO",1,0)</formula>
    </cfRule>
    <cfRule type="expression" dxfId="916" priority="1068">
      <formula>IF($O169="PERSISTE",1,0)</formula>
    </cfRule>
    <cfRule type="expression" dxfId="915" priority="1069">
      <formula>IF($O169="PARCIALMENTE ATENDIDA",1,0)</formula>
    </cfRule>
    <cfRule type="expression" priority="1070">
      <formula>IF($O169="ATENDIDA",1,0)</formula>
    </cfRule>
    <cfRule type="expression" dxfId="914" priority="1071">
      <formula>IF($O169="DETECTADA",1,0)</formula>
    </cfRule>
  </conditionalFormatting>
  <conditionalFormatting sqref="O169">
    <cfRule type="expression" dxfId="913" priority="1060">
      <formula>IF($O169="CONTINÚA",1,0)</formula>
    </cfRule>
    <cfRule type="expression" dxfId="912" priority="1061">
      <formula>IF($O169="REQUERIMIENTO",1,0)</formula>
    </cfRule>
    <cfRule type="expression" dxfId="911" priority="1062">
      <formula>IF($O169="PERSISTE",1,0)</formula>
    </cfRule>
    <cfRule type="expression" dxfId="910" priority="1063">
      <formula>IF($O169="PARCIALMENTE ATENDIDA",1,0)</formula>
    </cfRule>
    <cfRule type="expression" priority="1064">
      <formula>IF($O169="ATENDIDA",1,0)</formula>
    </cfRule>
    <cfRule type="expression" dxfId="909" priority="1065">
      <formula>IF($O169="DETECTADA",1,0)</formula>
    </cfRule>
  </conditionalFormatting>
  <conditionalFormatting sqref="R169">
    <cfRule type="containsErrors" dxfId="908" priority="1058">
      <formula>ISERROR(R169)</formula>
    </cfRule>
    <cfRule type="notContainsErrors" dxfId="907" priority="1059">
      <formula>NOT(ISERROR(R169))</formula>
    </cfRule>
  </conditionalFormatting>
  <conditionalFormatting sqref="O18">
    <cfRule type="expression" dxfId="906" priority="1052">
      <formula>IF($O18="CONTINUA",1,0)</formula>
    </cfRule>
    <cfRule type="expression" dxfId="905" priority="1053">
      <formula>IF($O18="REQUERIMIENTO",1,0)</formula>
    </cfRule>
    <cfRule type="expression" dxfId="904" priority="1054">
      <formula>IF($O18="PERSISTE",1,0)</formula>
    </cfRule>
    <cfRule type="expression" dxfId="903" priority="1055">
      <formula>IF($O18="PARCIALMENTE ATENDIDA",1,0)</formula>
    </cfRule>
    <cfRule type="expression" priority="1056">
      <formula>IF($O18="ATENDIDA",1,0)</formula>
    </cfRule>
    <cfRule type="expression" dxfId="902" priority="1057">
      <formula>IF($O18="DETECTADA",1,0)</formula>
    </cfRule>
  </conditionalFormatting>
  <conditionalFormatting sqref="O18">
    <cfRule type="expression" dxfId="901" priority="1046">
      <formula>IF($O18="CONTINÚA",1,0)</formula>
    </cfRule>
    <cfRule type="expression" dxfId="900" priority="1047">
      <formula>IF($O18="REQUERIMIENTO",1,0)</formula>
    </cfRule>
    <cfRule type="expression" dxfId="899" priority="1048">
      <formula>IF($O18="PERSISTE",1,0)</formula>
    </cfRule>
    <cfRule type="expression" dxfId="898" priority="1049">
      <formula>IF($O18="PARCIALMENTE ATENDIDA",1,0)</formula>
    </cfRule>
    <cfRule type="expression" priority="1050">
      <formula>IF($O18="ATENDIDA",1,0)</formula>
    </cfRule>
    <cfRule type="expression" dxfId="897" priority="1051">
      <formula>IF($O18="DETECTADA",1,0)</formula>
    </cfRule>
  </conditionalFormatting>
  <conditionalFormatting sqref="O18">
    <cfRule type="expression" dxfId="896" priority="1040">
      <formula>IF($O18="CONTINUA",1,0)</formula>
    </cfRule>
    <cfRule type="expression" dxfId="895" priority="1041">
      <formula>IF($O18="REQUERIMIENTO",1,0)</formula>
    </cfRule>
    <cfRule type="expression" dxfId="894" priority="1042">
      <formula>IF($O18="PERSISTE",1,0)</formula>
    </cfRule>
    <cfRule type="expression" dxfId="893" priority="1043">
      <formula>IF($O18="PARCIALMENTE ATENDIDA",1,0)</formula>
    </cfRule>
    <cfRule type="expression" priority="1044">
      <formula>IF($O18="ATENDIDA",1,0)</formula>
    </cfRule>
    <cfRule type="expression" dxfId="892" priority="1045">
      <formula>IF($O18="DETECTADA",1,0)</formula>
    </cfRule>
  </conditionalFormatting>
  <conditionalFormatting sqref="O18">
    <cfRule type="expression" dxfId="891" priority="1034">
      <formula>IF($O18="CONTINUA",1,0)</formula>
    </cfRule>
    <cfRule type="expression" dxfId="890" priority="1035">
      <formula>IF($O18="REQUERIMIENTO",1,0)</formula>
    </cfRule>
    <cfRule type="expression" dxfId="889" priority="1036">
      <formula>IF($O18="PERSISTE",1,0)</formula>
    </cfRule>
    <cfRule type="expression" dxfId="888" priority="1037">
      <formula>IF($O18="PARCIALMENTE ATENDIDA",1,0)</formula>
    </cfRule>
    <cfRule type="expression" priority="1038">
      <formula>IF($O18="ATENDIDA",1,0)</formula>
    </cfRule>
    <cfRule type="expression" dxfId="887" priority="1039">
      <formula>IF($O18="DETECTADA",1,0)</formula>
    </cfRule>
  </conditionalFormatting>
  <conditionalFormatting sqref="O18">
    <cfRule type="expression" dxfId="886" priority="1028">
      <formula>IF($O18="CONTINUA",1,0)</formula>
    </cfRule>
    <cfRule type="expression" dxfId="885" priority="1029">
      <formula>IF($O18="REQUERIMIENTO",1,0)</formula>
    </cfRule>
    <cfRule type="expression" dxfId="884" priority="1030">
      <formula>IF($O18="PERSISTE",1,0)</formula>
    </cfRule>
    <cfRule type="expression" dxfId="883" priority="1031">
      <formula>IF($O18="PARCIALMENTE ATENDIDA",1,0)</formula>
    </cfRule>
    <cfRule type="expression" priority="1032">
      <formula>IF($O18="ATENDIDA",1,0)</formula>
    </cfRule>
    <cfRule type="expression" dxfId="882" priority="1033">
      <formula>IF($O18="DETECTADA",1,0)</formula>
    </cfRule>
  </conditionalFormatting>
  <conditionalFormatting sqref="O18">
    <cfRule type="expression" dxfId="881" priority="1022">
      <formula>IF($O18="CONTINUA",1,0)</formula>
    </cfRule>
    <cfRule type="expression" dxfId="880" priority="1023">
      <formula>IF($O18="REQUERIMIENTO",1,0)</formula>
    </cfRule>
    <cfRule type="expression" dxfId="879" priority="1024">
      <formula>IF($O18="PERSISTE",1,0)</formula>
    </cfRule>
    <cfRule type="expression" dxfId="878" priority="1025">
      <formula>IF($O18="PARCIALMENTE ATENDIDA",1,0)</formula>
    </cfRule>
    <cfRule type="expression" priority="1026">
      <formula>IF($O18="ATENDIDA",1,0)</formula>
    </cfRule>
    <cfRule type="expression" dxfId="877" priority="1027">
      <formula>IF($O18="DETECTADA",1,0)</formula>
    </cfRule>
  </conditionalFormatting>
  <conditionalFormatting sqref="O18">
    <cfRule type="expression" dxfId="876" priority="1016">
      <formula>IF($O18="CONTINUA",1,0)</formula>
    </cfRule>
    <cfRule type="expression" dxfId="875" priority="1017">
      <formula>IF($O18="REQUERIMIENTO",1,0)</formula>
    </cfRule>
    <cfRule type="expression" dxfId="874" priority="1018">
      <formula>IF($O18="PERSISTE",1,0)</formula>
    </cfRule>
    <cfRule type="expression" dxfId="873" priority="1019">
      <formula>IF($O18="PARCIALMENTE ATENDIDA",1,0)</formula>
    </cfRule>
    <cfRule type="expression" priority="1020">
      <formula>IF($O18="ATENDIDA",1,0)</formula>
    </cfRule>
    <cfRule type="expression" dxfId="872" priority="1021">
      <formula>IF($O18="DETECTADA",1,0)</formula>
    </cfRule>
  </conditionalFormatting>
  <conditionalFormatting sqref="O18">
    <cfRule type="expression" dxfId="871" priority="1010">
      <formula>IF($O18="CONTINÚA",1,0)</formula>
    </cfRule>
    <cfRule type="expression" dxfId="870" priority="1011">
      <formula>IF($O18="REQUERIMIENTO",1,0)</formula>
    </cfRule>
    <cfRule type="expression" dxfId="869" priority="1012">
      <formula>IF($O18="PERSISTE",1,0)</formula>
    </cfRule>
    <cfRule type="expression" dxfId="868" priority="1013">
      <formula>IF($O18="PARCIALMENTE ATENDIDA",1,0)</formula>
    </cfRule>
    <cfRule type="expression" priority="1014">
      <formula>IF($O18="ATENDIDA",1,0)</formula>
    </cfRule>
    <cfRule type="expression" dxfId="867" priority="1015">
      <formula>IF($O18="DETECTADA",1,0)</formula>
    </cfRule>
  </conditionalFormatting>
  <conditionalFormatting sqref="O34">
    <cfRule type="expression" dxfId="866" priority="1004">
      <formula>IF($O34="CONTINUA",1,0)</formula>
    </cfRule>
    <cfRule type="expression" dxfId="865" priority="1005">
      <formula>IF($O34="REQUERIMIENTO",1,0)</formula>
    </cfRule>
    <cfRule type="expression" dxfId="864" priority="1006">
      <formula>IF($O34="PERSISTE",1,0)</formula>
    </cfRule>
    <cfRule type="expression" dxfId="863" priority="1007">
      <formula>IF($O34="PARCIALMENTE ATENDIDA",1,0)</formula>
    </cfRule>
    <cfRule type="expression" priority="1008">
      <formula>IF($O34="ATENDIDA",1,0)</formula>
    </cfRule>
    <cfRule type="expression" dxfId="862" priority="1009">
      <formula>IF($O34="DETECTADA",1,0)</formula>
    </cfRule>
  </conditionalFormatting>
  <conditionalFormatting sqref="O34">
    <cfRule type="expression" dxfId="861" priority="998">
      <formula>IF($O34="CONTINÚA",1,0)</formula>
    </cfRule>
    <cfRule type="expression" dxfId="860" priority="999">
      <formula>IF($O34="REQUERIMIENTO",1,0)</formula>
    </cfRule>
    <cfRule type="expression" dxfId="859" priority="1000">
      <formula>IF($O34="PERSISTE",1,0)</formula>
    </cfRule>
    <cfRule type="expression" dxfId="858" priority="1001">
      <formula>IF($O34="PARCIALMENTE ATENDIDA",1,0)</formula>
    </cfRule>
    <cfRule type="expression" priority="1002">
      <formula>IF($O34="ATENDIDA",1,0)</formula>
    </cfRule>
    <cfRule type="expression" dxfId="857" priority="1003">
      <formula>IF($O34="DETECTADA",1,0)</formula>
    </cfRule>
  </conditionalFormatting>
  <conditionalFormatting sqref="O34">
    <cfRule type="expression" dxfId="856" priority="992">
      <formula>IF($O34="CONTINUA",1,0)</formula>
    </cfRule>
    <cfRule type="expression" dxfId="855" priority="993">
      <formula>IF($O34="REQUERIMIENTO",1,0)</formula>
    </cfRule>
    <cfRule type="expression" dxfId="854" priority="994">
      <formula>IF($O34="PERSISTE",1,0)</formula>
    </cfRule>
    <cfRule type="expression" dxfId="853" priority="995">
      <formula>IF($O34="PARCIALMENTE ATENDIDA",1,0)</formula>
    </cfRule>
    <cfRule type="expression" priority="996">
      <formula>IF($O34="ATENDIDA",1,0)</formula>
    </cfRule>
    <cfRule type="expression" dxfId="852" priority="997">
      <formula>IF($O34="DETECTADA",1,0)</formula>
    </cfRule>
  </conditionalFormatting>
  <conditionalFormatting sqref="O34">
    <cfRule type="expression" dxfId="851" priority="986">
      <formula>IF($O34="CONTINÚA",1,0)</formula>
    </cfRule>
    <cfRule type="expression" dxfId="850" priority="987">
      <formula>IF($O34="REQUERIMIENTO",1,0)</formula>
    </cfRule>
    <cfRule type="expression" dxfId="849" priority="988">
      <formula>IF($O34="PERSISTE",1,0)</formula>
    </cfRule>
    <cfRule type="expression" dxfId="848" priority="989">
      <formula>IF($O34="PARCIALMENTE ATENDIDA",1,0)</formula>
    </cfRule>
    <cfRule type="expression" priority="990">
      <formula>IF($O34="ATENDIDA",1,0)</formula>
    </cfRule>
    <cfRule type="expression" dxfId="847" priority="991">
      <formula>IF($O34="DETECTADA",1,0)</formula>
    </cfRule>
  </conditionalFormatting>
  <conditionalFormatting sqref="A37">
    <cfRule type="cellIs" dxfId="846" priority="983" operator="equal">
      <formula>900000000</formula>
    </cfRule>
  </conditionalFormatting>
  <conditionalFormatting sqref="C37:E37 G37:I37 A37 K37">
    <cfRule type="containsErrors" dxfId="845" priority="984">
      <formula>ISERROR(A37)</formula>
    </cfRule>
    <cfRule type="notContainsErrors" dxfId="844" priority="985">
      <formula>NOT(ISERROR(A37))</formula>
    </cfRule>
  </conditionalFormatting>
  <conditionalFormatting sqref="A37">
    <cfRule type="cellIs" dxfId="843" priority="980" operator="equal">
      <formula>900000000</formula>
    </cfRule>
  </conditionalFormatting>
  <conditionalFormatting sqref="A37 K37 C37:E37 G37:I37">
    <cfRule type="containsErrors" dxfId="842" priority="981">
      <formula>ISERROR(A37)</formula>
    </cfRule>
    <cfRule type="notContainsErrors" dxfId="841" priority="982">
      <formula>NOT(ISERROR(A37))</formula>
    </cfRule>
  </conditionalFormatting>
  <conditionalFormatting sqref="A37">
    <cfRule type="cellIs" dxfId="840" priority="977" operator="equal">
      <formula>900000000</formula>
    </cfRule>
  </conditionalFormatting>
  <conditionalFormatting sqref="A37">
    <cfRule type="containsErrors" dxfId="839" priority="978">
      <formula>ISERROR(A37)</formula>
    </cfRule>
    <cfRule type="notContainsErrors" dxfId="838" priority="979">
      <formula>NOT(ISERROR(A37))</formula>
    </cfRule>
  </conditionalFormatting>
  <conditionalFormatting sqref="R37">
    <cfRule type="containsErrors" dxfId="837" priority="975">
      <formula>ISERROR(R37)</formula>
    </cfRule>
    <cfRule type="notContainsErrors" dxfId="836" priority="976">
      <formula>NOT(ISERROR(R37))</formula>
    </cfRule>
  </conditionalFormatting>
  <conditionalFormatting sqref="O37">
    <cfRule type="expression" dxfId="835" priority="969">
      <formula>IF($O37="CONTINUA",1,0)</formula>
    </cfRule>
    <cfRule type="expression" dxfId="834" priority="970">
      <formula>IF($O37="REQUERIMIENTO",1,0)</formula>
    </cfRule>
    <cfRule type="expression" dxfId="833" priority="971">
      <formula>IF($O37="PERSISTE",1,0)</formula>
    </cfRule>
    <cfRule type="expression" dxfId="832" priority="972">
      <formula>IF($O37="PARCIALMENTE ATENDIDA",1,0)</formula>
    </cfRule>
    <cfRule type="expression" priority="973">
      <formula>IF($O37="ATENDIDA",1,0)</formula>
    </cfRule>
    <cfRule type="expression" dxfId="831" priority="974">
      <formula>IF($O37="DETECTADA",1,0)</formula>
    </cfRule>
  </conditionalFormatting>
  <conditionalFormatting sqref="O37">
    <cfRule type="expression" dxfId="830" priority="963">
      <formula>IF($O37="CONTINÚA",1,0)</formula>
    </cfRule>
    <cfRule type="expression" dxfId="829" priority="964">
      <formula>IF($O37="REQUERIMIENTO",1,0)</formula>
    </cfRule>
    <cfRule type="expression" dxfId="828" priority="965">
      <formula>IF($O37="PERSISTE",1,0)</formula>
    </cfRule>
    <cfRule type="expression" dxfId="827" priority="966">
      <formula>IF($O37="PARCIALMENTE ATENDIDA",1,0)</formula>
    </cfRule>
    <cfRule type="expression" priority="967">
      <formula>IF($O37="ATENDIDA",1,0)</formula>
    </cfRule>
    <cfRule type="expression" dxfId="826" priority="968">
      <formula>IF($O37="DETECTADA",1,0)</formula>
    </cfRule>
  </conditionalFormatting>
  <conditionalFormatting sqref="O37">
    <cfRule type="expression" dxfId="825" priority="957">
      <formula>IF($O37="CONTINUA",1,0)</formula>
    </cfRule>
    <cfRule type="expression" dxfId="824" priority="958">
      <formula>IF($O37="REQUERIMIENTO",1,0)</formula>
    </cfRule>
    <cfRule type="expression" dxfId="823" priority="959">
      <formula>IF($O37="PERSISTE",1,0)</formula>
    </cfRule>
    <cfRule type="expression" dxfId="822" priority="960">
      <formula>IF($O37="PARCIALMENTE ATENDIDA",1,0)</formula>
    </cfRule>
    <cfRule type="expression" priority="961">
      <formula>IF($O37="ATENDIDA",1,0)</formula>
    </cfRule>
    <cfRule type="expression" dxfId="821" priority="962">
      <formula>IF($O37="DETECTADA",1,0)</formula>
    </cfRule>
  </conditionalFormatting>
  <conditionalFormatting sqref="O37">
    <cfRule type="expression" dxfId="820" priority="951">
      <formula>IF($O37="CONTINUA",1,0)</formula>
    </cfRule>
    <cfRule type="expression" dxfId="819" priority="952">
      <formula>IF($O37="REQUERIMIENTO",1,0)</formula>
    </cfRule>
    <cfRule type="expression" dxfId="818" priority="953">
      <formula>IF($O37="PERSISTE",1,0)</formula>
    </cfRule>
    <cfRule type="expression" dxfId="817" priority="954">
      <formula>IF($O37="PARCIALMENTE ATENDIDA",1,0)</formula>
    </cfRule>
    <cfRule type="expression" priority="955">
      <formula>IF($O37="ATENDIDA",1,0)</formula>
    </cfRule>
    <cfRule type="expression" dxfId="816" priority="956">
      <formula>IF($O37="DETECTADA",1,0)</formula>
    </cfRule>
  </conditionalFormatting>
  <conditionalFormatting sqref="O37">
    <cfRule type="expression" dxfId="815" priority="945">
      <formula>IF($O37="CONTINUA",1,0)</formula>
    </cfRule>
    <cfRule type="expression" dxfId="814" priority="946">
      <formula>IF($O37="REQUERIMIENTO",1,0)</formula>
    </cfRule>
    <cfRule type="expression" dxfId="813" priority="947">
      <formula>IF($O37="PERSISTE",1,0)</formula>
    </cfRule>
    <cfRule type="expression" dxfId="812" priority="948">
      <formula>IF($O37="PARCIALMENTE ATENDIDA",1,0)</formula>
    </cfRule>
    <cfRule type="expression" priority="949">
      <formula>IF($O37="ATENDIDA",1,0)</formula>
    </cfRule>
    <cfRule type="expression" dxfId="811" priority="950">
      <formula>IF($O37="DETECTADA",1,0)</formula>
    </cfRule>
  </conditionalFormatting>
  <conditionalFormatting sqref="O37">
    <cfRule type="expression" dxfId="810" priority="939">
      <formula>IF($O37="CONTINUA",1,0)</formula>
    </cfRule>
    <cfRule type="expression" dxfId="809" priority="940">
      <formula>IF($O37="REQUERIMIENTO",1,0)</formula>
    </cfRule>
    <cfRule type="expression" dxfId="808" priority="941">
      <formula>IF($O37="PERSISTE",1,0)</formula>
    </cfRule>
    <cfRule type="expression" dxfId="807" priority="942">
      <formula>IF($O37="PARCIALMENTE ATENDIDA",1,0)</formula>
    </cfRule>
    <cfRule type="expression" priority="943">
      <formula>IF($O37="ATENDIDA",1,0)</formula>
    </cfRule>
    <cfRule type="expression" dxfId="806" priority="944">
      <formula>IF($O37="DETECTADA",1,0)</formula>
    </cfRule>
  </conditionalFormatting>
  <conditionalFormatting sqref="O37">
    <cfRule type="expression" dxfId="805" priority="933">
      <formula>IF($O37="CONTINUA",1,0)</formula>
    </cfRule>
    <cfRule type="expression" dxfId="804" priority="934">
      <formula>IF($O37="REQUERIMIENTO",1,0)</formula>
    </cfRule>
    <cfRule type="expression" dxfId="803" priority="935">
      <formula>IF($O37="PERSISTE",1,0)</formula>
    </cfRule>
    <cfRule type="expression" dxfId="802" priority="936">
      <formula>IF($O37="PARCIALMENTE ATENDIDA",1,0)</formula>
    </cfRule>
    <cfRule type="expression" priority="937">
      <formula>IF($O37="ATENDIDA",1,0)</formula>
    </cfRule>
    <cfRule type="expression" dxfId="801" priority="938">
      <formula>IF($O37="DETECTADA",1,0)</formula>
    </cfRule>
  </conditionalFormatting>
  <conditionalFormatting sqref="O37">
    <cfRule type="expression" dxfId="800" priority="927">
      <formula>IF($O37="CONTINÚA",1,0)</formula>
    </cfRule>
    <cfRule type="expression" dxfId="799" priority="928">
      <formula>IF($O37="REQUERIMIENTO",1,0)</formula>
    </cfRule>
    <cfRule type="expression" dxfId="798" priority="929">
      <formula>IF($O37="PERSISTE",1,0)</formula>
    </cfRule>
    <cfRule type="expression" dxfId="797" priority="930">
      <formula>IF($O37="PARCIALMENTE ATENDIDA",1,0)</formula>
    </cfRule>
    <cfRule type="expression" priority="931">
      <formula>IF($O37="ATENDIDA",1,0)</formula>
    </cfRule>
    <cfRule type="expression" dxfId="796" priority="932">
      <formula>IF($O37="DETECTADA",1,0)</formula>
    </cfRule>
  </conditionalFormatting>
  <conditionalFormatting sqref="A38:A40">
    <cfRule type="cellIs" dxfId="795" priority="924" operator="equal">
      <formula>900000000</formula>
    </cfRule>
  </conditionalFormatting>
  <conditionalFormatting sqref="C38:E40 G38:I40 A38:A40 K38:K40">
    <cfRule type="containsErrors" dxfId="794" priority="925">
      <formula>ISERROR(A38)</formula>
    </cfRule>
    <cfRule type="notContainsErrors" dxfId="793" priority="926">
      <formula>NOT(ISERROR(A38))</formula>
    </cfRule>
  </conditionalFormatting>
  <conditionalFormatting sqref="O38:O39">
    <cfRule type="expression" dxfId="792" priority="918">
      <formula>IF($O38="CONTINUA",1,0)</formula>
    </cfRule>
    <cfRule type="expression" dxfId="791" priority="919">
      <formula>IF($O38="REQUERIMIENTO",1,0)</formula>
    </cfRule>
    <cfRule type="expression" dxfId="790" priority="920">
      <formula>IF($O38="PERSISTE",1,0)</formula>
    </cfRule>
    <cfRule type="expression" dxfId="789" priority="921">
      <formula>IF($O38="PARCIALMENTE ATENDIDA",1,0)</formula>
    </cfRule>
    <cfRule type="expression" priority="922">
      <formula>IF($O38="ATENDIDA",1,0)</formula>
    </cfRule>
    <cfRule type="expression" dxfId="788" priority="923">
      <formula>IF($O38="DETECTADA",1,0)</formula>
    </cfRule>
  </conditionalFormatting>
  <conditionalFormatting sqref="A39">
    <cfRule type="cellIs" dxfId="787" priority="915" operator="equal">
      <formula>900000000</formula>
    </cfRule>
  </conditionalFormatting>
  <conditionalFormatting sqref="G39:I39 A39">
    <cfRule type="containsErrors" dxfId="786" priority="916">
      <formula>ISERROR(A39)</formula>
    </cfRule>
    <cfRule type="notContainsErrors" dxfId="785" priority="917">
      <formula>NOT(ISERROR(A39))</formula>
    </cfRule>
  </conditionalFormatting>
  <conditionalFormatting sqref="A40">
    <cfRule type="cellIs" dxfId="784" priority="912" operator="equal">
      <formula>900000000</formula>
    </cfRule>
  </conditionalFormatting>
  <conditionalFormatting sqref="G40:I40 A40">
    <cfRule type="containsErrors" dxfId="783" priority="913">
      <formula>ISERROR(A40)</formula>
    </cfRule>
    <cfRule type="notContainsErrors" dxfId="782" priority="914">
      <formula>NOT(ISERROR(A40))</formula>
    </cfRule>
  </conditionalFormatting>
  <conditionalFormatting sqref="O38:O39">
    <cfRule type="expression" dxfId="781" priority="906">
      <formula>IF($O38="CONTINÚA",1,0)</formula>
    </cfRule>
    <cfRule type="expression" dxfId="780" priority="907">
      <formula>IF($O38="REQUERIMIENTO",1,0)</formula>
    </cfRule>
    <cfRule type="expression" dxfId="779" priority="908">
      <formula>IF($O38="PERSISTE",1,0)</formula>
    </cfRule>
    <cfRule type="expression" dxfId="778" priority="909">
      <formula>IF($O38="PARCIALMENTE ATENDIDA",1,0)</formula>
    </cfRule>
    <cfRule type="expression" priority="910">
      <formula>IF($O38="ATENDIDA",1,0)</formula>
    </cfRule>
    <cfRule type="expression" dxfId="777" priority="911">
      <formula>IF($O38="DETECTADA",1,0)</formula>
    </cfRule>
  </conditionalFormatting>
  <conditionalFormatting sqref="O38">
    <cfRule type="expression" dxfId="776" priority="900">
      <formula>IF($O38="CONTINUA",1,0)</formula>
    </cfRule>
    <cfRule type="expression" dxfId="775" priority="901">
      <formula>IF($O38="REQUERIMIENTO",1,0)</formula>
    </cfRule>
    <cfRule type="expression" dxfId="774" priority="902">
      <formula>IF($O38="PERSISTE",1,0)</formula>
    </cfRule>
    <cfRule type="expression" dxfId="773" priority="903">
      <formula>IF($O38="PARCIALMENTE ATENDIDA",1,0)</formula>
    </cfRule>
    <cfRule type="expression" priority="904">
      <formula>IF($O38="ATENDIDA",1,0)</formula>
    </cfRule>
    <cfRule type="expression" dxfId="772" priority="905">
      <formula>IF($O38="DETECTADA",1,0)</formula>
    </cfRule>
  </conditionalFormatting>
  <conditionalFormatting sqref="O38">
    <cfRule type="expression" dxfId="771" priority="894">
      <formula>IF($O38="CONTINUA",1,0)</formula>
    </cfRule>
    <cfRule type="expression" dxfId="770" priority="895">
      <formula>IF($O38="REQUERIMIENTO",1,0)</formula>
    </cfRule>
    <cfRule type="expression" dxfId="769" priority="896">
      <formula>IF($O38="PERSISTE",1,0)</formula>
    </cfRule>
    <cfRule type="expression" dxfId="768" priority="897">
      <formula>IF($O38="PARCIALMENTE ATENDIDA",1,0)</formula>
    </cfRule>
    <cfRule type="expression" priority="898">
      <formula>IF($O38="ATENDIDA",1,0)</formula>
    </cfRule>
    <cfRule type="expression" dxfId="767" priority="899">
      <formula>IF($O38="DETECTADA",1,0)</formula>
    </cfRule>
  </conditionalFormatting>
  <conditionalFormatting sqref="O38">
    <cfRule type="expression" dxfId="766" priority="888">
      <formula>IF($O38="CONTINUA",1,0)</formula>
    </cfRule>
    <cfRule type="expression" dxfId="765" priority="889">
      <formula>IF($O38="REQUERIMIENTO",1,0)</formula>
    </cfRule>
    <cfRule type="expression" dxfId="764" priority="890">
      <formula>IF($O38="PERSISTE",1,0)</formula>
    </cfRule>
    <cfRule type="expression" dxfId="763" priority="891">
      <formula>IF($O38="PARCIALMENTE ATENDIDA",1,0)</formula>
    </cfRule>
    <cfRule type="expression" priority="892">
      <formula>IF($O38="ATENDIDA",1,0)</formula>
    </cfRule>
    <cfRule type="expression" dxfId="762" priority="893">
      <formula>IF($O38="DETECTADA",1,0)</formula>
    </cfRule>
  </conditionalFormatting>
  <conditionalFormatting sqref="O38">
    <cfRule type="expression" dxfId="761" priority="882">
      <formula>IF($O38="CONTINUA",1,0)</formula>
    </cfRule>
    <cfRule type="expression" dxfId="760" priority="883">
      <formula>IF($O38="REQUERIMIENTO",1,0)</formula>
    </cfRule>
    <cfRule type="expression" dxfId="759" priority="884">
      <formula>IF($O38="PERSISTE",1,0)</formula>
    </cfRule>
    <cfRule type="expression" dxfId="758" priority="885">
      <formula>IF($O38="PARCIALMENTE ATENDIDA",1,0)</formula>
    </cfRule>
    <cfRule type="expression" priority="886">
      <formula>IF($O38="ATENDIDA",1,0)</formula>
    </cfRule>
    <cfRule type="expression" dxfId="757" priority="887">
      <formula>IF($O38="DETECTADA",1,0)</formula>
    </cfRule>
  </conditionalFormatting>
  <conditionalFormatting sqref="O38">
    <cfRule type="expression" dxfId="756" priority="876">
      <formula>IF($O38="CONTINUA",1,0)</formula>
    </cfRule>
    <cfRule type="expression" dxfId="755" priority="877">
      <formula>IF($O38="REQUERIMIENTO",1,0)</formula>
    </cfRule>
    <cfRule type="expression" dxfId="754" priority="878">
      <formula>IF($O38="PERSISTE",1,0)</formula>
    </cfRule>
    <cfRule type="expression" dxfId="753" priority="879">
      <formula>IF($O38="PARCIALMENTE ATENDIDA",1,0)</formula>
    </cfRule>
    <cfRule type="expression" priority="880">
      <formula>IF($O38="ATENDIDA",1,0)</formula>
    </cfRule>
    <cfRule type="expression" dxfId="752" priority="881">
      <formula>IF($O38="DETECTADA",1,0)</formula>
    </cfRule>
  </conditionalFormatting>
  <conditionalFormatting sqref="O38">
    <cfRule type="expression" dxfId="751" priority="870">
      <formula>IF($O38="CONTINÚA",1,0)</formula>
    </cfRule>
    <cfRule type="expression" dxfId="750" priority="871">
      <formula>IF($O38="REQUERIMIENTO",1,0)</formula>
    </cfRule>
    <cfRule type="expression" dxfId="749" priority="872">
      <formula>IF($O38="PERSISTE",1,0)</formula>
    </cfRule>
    <cfRule type="expression" dxfId="748" priority="873">
      <formula>IF($O38="PARCIALMENTE ATENDIDA",1,0)</formula>
    </cfRule>
    <cfRule type="expression" priority="874">
      <formula>IF($O38="ATENDIDA",1,0)</formula>
    </cfRule>
    <cfRule type="expression" dxfId="747" priority="875">
      <formula>IF($O38="DETECTADA",1,0)</formula>
    </cfRule>
  </conditionalFormatting>
  <conditionalFormatting sqref="O39">
    <cfRule type="expression" dxfId="746" priority="864">
      <formula>IF($O39="CONTINUA",1,0)</formula>
    </cfRule>
    <cfRule type="expression" dxfId="745" priority="865">
      <formula>IF($O39="REQUERIMIENTO",1,0)</formula>
    </cfRule>
    <cfRule type="expression" dxfId="744" priority="866">
      <formula>IF($O39="PERSISTE",1,0)</formula>
    </cfRule>
    <cfRule type="expression" dxfId="743" priority="867">
      <formula>IF($O39="PARCIALMENTE ATENDIDA",1,0)</formula>
    </cfRule>
    <cfRule type="expression" priority="868">
      <formula>IF($O39="ATENDIDA",1,0)</formula>
    </cfRule>
    <cfRule type="expression" dxfId="742" priority="869">
      <formula>IF($O39="DETECTADA",1,0)</formula>
    </cfRule>
  </conditionalFormatting>
  <conditionalFormatting sqref="O39">
    <cfRule type="expression" dxfId="741" priority="858">
      <formula>IF($O39="CONTINÚA",1,0)</formula>
    </cfRule>
    <cfRule type="expression" dxfId="740" priority="859">
      <formula>IF($O39="REQUERIMIENTO",1,0)</formula>
    </cfRule>
    <cfRule type="expression" dxfId="739" priority="860">
      <formula>IF($O39="PERSISTE",1,0)</formula>
    </cfRule>
    <cfRule type="expression" dxfId="738" priority="861">
      <formula>IF($O39="PARCIALMENTE ATENDIDA",1,0)</formula>
    </cfRule>
    <cfRule type="expression" priority="862">
      <formula>IF($O39="ATENDIDA",1,0)</formula>
    </cfRule>
    <cfRule type="expression" dxfId="737" priority="863">
      <formula>IF($O39="DETECTADA",1,0)</formula>
    </cfRule>
  </conditionalFormatting>
  <conditionalFormatting sqref="R38:R40">
    <cfRule type="containsErrors" dxfId="736" priority="856">
      <formula>ISERROR(R38)</formula>
    </cfRule>
    <cfRule type="notContainsErrors" dxfId="735" priority="857">
      <formula>NOT(ISERROR(R38))</formula>
    </cfRule>
  </conditionalFormatting>
  <conditionalFormatting sqref="O40">
    <cfRule type="expression" dxfId="734" priority="850">
      <formula>IF($O40="CONTINUA",1,0)</formula>
    </cfRule>
    <cfRule type="expression" dxfId="733" priority="851">
      <formula>IF($O40="REQUERIMIENTO",1,0)</formula>
    </cfRule>
    <cfRule type="expression" dxfId="732" priority="852">
      <formula>IF($O40="PERSISTE",1,0)</formula>
    </cfRule>
    <cfRule type="expression" dxfId="731" priority="853">
      <formula>IF($O40="PARCIALMENTE ATENDIDA",1,0)</formula>
    </cfRule>
    <cfRule type="expression" priority="854">
      <formula>IF($O40="ATENDIDA",1,0)</formula>
    </cfRule>
    <cfRule type="expression" dxfId="730" priority="855">
      <formula>IF($O40="DETECTADA",1,0)</formula>
    </cfRule>
  </conditionalFormatting>
  <conditionalFormatting sqref="O40">
    <cfRule type="expression" dxfId="729" priority="844">
      <formula>IF($O40="CONTINÚA",1,0)</formula>
    </cfRule>
    <cfRule type="expression" dxfId="728" priority="845">
      <formula>IF($O40="REQUERIMIENTO",1,0)</formula>
    </cfRule>
    <cfRule type="expression" dxfId="727" priority="846">
      <formula>IF($O40="PERSISTE",1,0)</formula>
    </cfRule>
    <cfRule type="expression" dxfId="726" priority="847">
      <formula>IF($O40="PARCIALMENTE ATENDIDA",1,0)</formula>
    </cfRule>
    <cfRule type="expression" priority="848">
      <formula>IF($O40="ATENDIDA",1,0)</formula>
    </cfRule>
    <cfRule type="expression" dxfId="725" priority="849">
      <formula>IF($O40="DETECTADA",1,0)</formula>
    </cfRule>
  </conditionalFormatting>
  <conditionalFormatting sqref="O40">
    <cfRule type="expression" dxfId="724" priority="838">
      <formula>IF($O40="CONTINUA",1,0)</formula>
    </cfRule>
    <cfRule type="expression" dxfId="723" priority="839">
      <formula>IF($O40="REQUERIMIENTO",1,0)</formula>
    </cfRule>
    <cfRule type="expression" dxfId="722" priority="840">
      <formula>IF($O40="PERSISTE",1,0)</formula>
    </cfRule>
    <cfRule type="expression" dxfId="721" priority="841">
      <formula>IF($O40="PARCIALMENTE ATENDIDA",1,0)</formula>
    </cfRule>
    <cfRule type="expression" priority="842">
      <formula>IF($O40="ATENDIDA",1,0)</formula>
    </cfRule>
    <cfRule type="expression" dxfId="720" priority="843">
      <formula>IF($O40="DETECTADA",1,0)</formula>
    </cfRule>
  </conditionalFormatting>
  <conditionalFormatting sqref="O40">
    <cfRule type="expression" dxfId="719" priority="832">
      <formula>IF($O40="CONTINÚA",1,0)</formula>
    </cfRule>
    <cfRule type="expression" dxfId="718" priority="833">
      <formula>IF($O40="REQUERIMIENTO",1,0)</formula>
    </cfRule>
    <cfRule type="expression" dxfId="717" priority="834">
      <formula>IF($O40="PERSISTE",1,0)</formula>
    </cfRule>
    <cfRule type="expression" dxfId="716" priority="835">
      <formula>IF($O40="PARCIALMENTE ATENDIDA",1,0)</formula>
    </cfRule>
    <cfRule type="expression" priority="836">
      <formula>IF($O40="ATENDIDA",1,0)</formula>
    </cfRule>
    <cfRule type="expression" dxfId="715" priority="837">
      <formula>IF($O40="DETECTADA",1,0)</formula>
    </cfRule>
  </conditionalFormatting>
  <conditionalFormatting sqref="A41">
    <cfRule type="cellIs" dxfId="714" priority="829" operator="equal">
      <formula>900000000</formula>
    </cfRule>
  </conditionalFormatting>
  <conditionalFormatting sqref="C41:E41 G41:I41 A41 K41">
    <cfRule type="containsErrors" dxfId="713" priority="830">
      <formula>ISERROR(A41)</formula>
    </cfRule>
    <cfRule type="notContainsErrors" dxfId="712" priority="831">
      <formula>NOT(ISERROR(A41))</formula>
    </cfRule>
  </conditionalFormatting>
  <conditionalFormatting sqref="A41">
    <cfRule type="cellIs" dxfId="711" priority="826" operator="equal">
      <formula>900000000</formula>
    </cfRule>
  </conditionalFormatting>
  <conditionalFormatting sqref="G41:I41 A41">
    <cfRule type="containsErrors" dxfId="710" priority="827">
      <formula>ISERROR(A41)</formula>
    </cfRule>
    <cfRule type="notContainsErrors" dxfId="709" priority="828">
      <formula>NOT(ISERROR(A41))</formula>
    </cfRule>
  </conditionalFormatting>
  <conditionalFormatting sqref="R41">
    <cfRule type="containsErrors" dxfId="708" priority="824">
      <formula>ISERROR(R41)</formula>
    </cfRule>
    <cfRule type="notContainsErrors" dxfId="707" priority="825">
      <formula>NOT(ISERROR(R41))</formula>
    </cfRule>
  </conditionalFormatting>
  <conditionalFormatting sqref="O41">
    <cfRule type="expression" dxfId="706" priority="818">
      <formula>IF($O41="CONTINUA",1,0)</formula>
    </cfRule>
    <cfRule type="expression" dxfId="705" priority="819">
      <formula>IF($O41="REQUERIMIENTO",1,0)</formula>
    </cfRule>
    <cfRule type="expression" dxfId="704" priority="820">
      <formula>IF($O41="PERSISTE",1,0)</formula>
    </cfRule>
    <cfRule type="expression" dxfId="703" priority="821">
      <formula>IF($O41="PARCIALMENTE ATENDIDA",1,0)</formula>
    </cfRule>
    <cfRule type="expression" priority="822">
      <formula>IF($O41="ATENDIDA",1,0)</formula>
    </cfRule>
    <cfRule type="expression" dxfId="702" priority="823">
      <formula>IF($O41="DETECTADA",1,0)</formula>
    </cfRule>
  </conditionalFormatting>
  <conditionalFormatting sqref="O41">
    <cfRule type="expression" dxfId="701" priority="812">
      <formula>IF($O41="CONTINÚA",1,0)</formula>
    </cfRule>
    <cfRule type="expression" dxfId="700" priority="813">
      <formula>IF($O41="REQUERIMIENTO",1,0)</formula>
    </cfRule>
    <cfRule type="expression" dxfId="699" priority="814">
      <formula>IF($O41="PERSISTE",1,0)</formula>
    </cfRule>
    <cfRule type="expression" dxfId="698" priority="815">
      <formula>IF($O41="PARCIALMENTE ATENDIDA",1,0)</formula>
    </cfRule>
    <cfRule type="expression" priority="816">
      <formula>IF($O41="ATENDIDA",1,0)</formula>
    </cfRule>
    <cfRule type="expression" dxfId="697" priority="817">
      <formula>IF($O41="DETECTADA",1,0)</formula>
    </cfRule>
  </conditionalFormatting>
  <conditionalFormatting sqref="O41">
    <cfRule type="expression" dxfId="696" priority="806">
      <formula>IF($O41="CONTINUA",1,0)</formula>
    </cfRule>
    <cfRule type="expression" dxfId="695" priority="807">
      <formula>IF($O41="REQUERIMIENTO",1,0)</formula>
    </cfRule>
    <cfRule type="expression" dxfId="694" priority="808">
      <formula>IF($O41="PERSISTE",1,0)</formula>
    </cfRule>
    <cfRule type="expression" dxfId="693" priority="809">
      <formula>IF($O41="PARCIALMENTE ATENDIDA",1,0)</formula>
    </cfRule>
    <cfRule type="expression" priority="810">
      <formula>IF($O41="ATENDIDA",1,0)</formula>
    </cfRule>
    <cfRule type="expression" dxfId="692" priority="811">
      <formula>IF($O41="DETECTADA",1,0)</formula>
    </cfRule>
  </conditionalFormatting>
  <conditionalFormatting sqref="O41">
    <cfRule type="expression" dxfId="691" priority="800">
      <formula>IF($O41="CONTINÚA",1,0)</formula>
    </cfRule>
    <cfRule type="expression" dxfId="690" priority="801">
      <formula>IF($O41="REQUERIMIENTO",1,0)</formula>
    </cfRule>
    <cfRule type="expression" dxfId="689" priority="802">
      <formula>IF($O41="PERSISTE",1,0)</formula>
    </cfRule>
    <cfRule type="expression" dxfId="688" priority="803">
      <formula>IF($O41="PARCIALMENTE ATENDIDA",1,0)</formula>
    </cfRule>
    <cfRule type="expression" priority="804">
      <formula>IF($O41="ATENDIDA",1,0)</formula>
    </cfRule>
    <cfRule type="expression" dxfId="687" priority="805">
      <formula>IF($O41="DETECTADA",1,0)</formula>
    </cfRule>
  </conditionalFormatting>
  <conditionalFormatting sqref="A42">
    <cfRule type="cellIs" dxfId="686" priority="797" operator="equal">
      <formula>900000000</formula>
    </cfRule>
  </conditionalFormatting>
  <conditionalFormatting sqref="C42:E42 G42:I42 A42 K42">
    <cfRule type="containsErrors" dxfId="685" priority="798">
      <formula>ISERROR(A42)</formula>
    </cfRule>
    <cfRule type="notContainsErrors" dxfId="684" priority="799">
      <formula>NOT(ISERROR(A42))</formula>
    </cfRule>
  </conditionalFormatting>
  <conditionalFormatting sqref="A42">
    <cfRule type="cellIs" dxfId="683" priority="794" operator="equal">
      <formula>900000000</formula>
    </cfRule>
  </conditionalFormatting>
  <conditionalFormatting sqref="G42:I42 A42">
    <cfRule type="containsErrors" dxfId="682" priority="795">
      <formula>ISERROR(A42)</formula>
    </cfRule>
    <cfRule type="notContainsErrors" dxfId="681" priority="796">
      <formula>NOT(ISERROR(A42))</formula>
    </cfRule>
  </conditionalFormatting>
  <conditionalFormatting sqref="R42">
    <cfRule type="containsErrors" dxfId="680" priority="792">
      <formula>ISERROR(R42)</formula>
    </cfRule>
    <cfRule type="notContainsErrors" dxfId="679" priority="793">
      <formula>NOT(ISERROR(R42))</formula>
    </cfRule>
  </conditionalFormatting>
  <conditionalFormatting sqref="O42">
    <cfRule type="expression" dxfId="678" priority="786">
      <formula>IF($O42="CONTINUA",1,0)</formula>
    </cfRule>
    <cfRule type="expression" dxfId="677" priority="787">
      <formula>IF($O42="REQUERIMIENTO",1,0)</formula>
    </cfRule>
    <cfRule type="expression" dxfId="676" priority="788">
      <formula>IF($O42="PERSISTE",1,0)</formula>
    </cfRule>
    <cfRule type="expression" dxfId="675" priority="789">
      <formula>IF($O42="PARCIALMENTE ATENDIDA",1,0)</formula>
    </cfRule>
    <cfRule type="expression" priority="790">
      <formula>IF($O42="ATENDIDA",1,0)</formula>
    </cfRule>
    <cfRule type="expression" dxfId="674" priority="791">
      <formula>IF($O42="DETECTADA",1,0)</formula>
    </cfRule>
  </conditionalFormatting>
  <conditionalFormatting sqref="O42">
    <cfRule type="expression" dxfId="673" priority="780">
      <formula>IF($O42="CONTINÚA",1,0)</formula>
    </cfRule>
    <cfRule type="expression" dxfId="672" priority="781">
      <formula>IF($O42="REQUERIMIENTO",1,0)</formula>
    </cfRule>
    <cfRule type="expression" dxfId="671" priority="782">
      <formula>IF($O42="PERSISTE",1,0)</formula>
    </cfRule>
    <cfRule type="expression" dxfId="670" priority="783">
      <formula>IF($O42="PARCIALMENTE ATENDIDA",1,0)</formula>
    </cfRule>
    <cfRule type="expression" priority="784">
      <formula>IF($O42="ATENDIDA",1,0)</formula>
    </cfRule>
    <cfRule type="expression" dxfId="669" priority="785">
      <formula>IF($O42="DETECTADA",1,0)</formula>
    </cfRule>
  </conditionalFormatting>
  <conditionalFormatting sqref="O42">
    <cfRule type="expression" dxfId="668" priority="774">
      <formula>IF($O42="CONTINUA",1,0)</formula>
    </cfRule>
    <cfRule type="expression" dxfId="667" priority="775">
      <formula>IF($O42="REQUERIMIENTO",1,0)</formula>
    </cfRule>
    <cfRule type="expression" dxfId="666" priority="776">
      <formula>IF($O42="PERSISTE",1,0)</formula>
    </cfRule>
    <cfRule type="expression" dxfId="665" priority="777">
      <formula>IF($O42="PARCIALMENTE ATENDIDA",1,0)</formula>
    </cfRule>
    <cfRule type="expression" priority="778">
      <formula>IF($O42="ATENDIDA",1,0)</formula>
    </cfRule>
    <cfRule type="expression" dxfId="664" priority="779">
      <formula>IF($O42="DETECTADA",1,0)</formula>
    </cfRule>
  </conditionalFormatting>
  <conditionalFormatting sqref="O42">
    <cfRule type="expression" dxfId="663" priority="768">
      <formula>IF($O42="CONTINÚA",1,0)</formula>
    </cfRule>
    <cfRule type="expression" dxfId="662" priority="769">
      <formula>IF($O42="REQUERIMIENTO",1,0)</formula>
    </cfRule>
    <cfRule type="expression" dxfId="661" priority="770">
      <formula>IF($O42="PERSISTE",1,0)</formula>
    </cfRule>
    <cfRule type="expression" dxfId="660" priority="771">
      <formula>IF($O42="PARCIALMENTE ATENDIDA",1,0)</formula>
    </cfRule>
    <cfRule type="expression" priority="772">
      <formula>IF($O42="ATENDIDA",1,0)</formula>
    </cfRule>
    <cfRule type="expression" dxfId="659" priority="773">
      <formula>IF($O42="DETECTADA",1,0)</formula>
    </cfRule>
  </conditionalFormatting>
  <conditionalFormatting sqref="A43">
    <cfRule type="cellIs" dxfId="658" priority="765" operator="equal">
      <formula>900000000</formula>
    </cfRule>
  </conditionalFormatting>
  <conditionalFormatting sqref="C43:E43 G43:I43 A43 K43">
    <cfRule type="containsErrors" dxfId="657" priority="766">
      <formula>ISERROR(A43)</formula>
    </cfRule>
    <cfRule type="notContainsErrors" dxfId="656" priority="767">
      <formula>NOT(ISERROR(A43))</formula>
    </cfRule>
  </conditionalFormatting>
  <conditionalFormatting sqref="A43">
    <cfRule type="cellIs" dxfId="655" priority="762" operator="equal">
      <formula>900000000</formula>
    </cfRule>
  </conditionalFormatting>
  <conditionalFormatting sqref="G43:I43 A43">
    <cfRule type="containsErrors" dxfId="654" priority="763">
      <formula>ISERROR(A43)</formula>
    </cfRule>
    <cfRule type="notContainsErrors" dxfId="653" priority="764">
      <formula>NOT(ISERROR(A43))</formula>
    </cfRule>
  </conditionalFormatting>
  <conditionalFormatting sqref="R43">
    <cfRule type="containsErrors" dxfId="652" priority="760">
      <formula>ISERROR(R43)</formula>
    </cfRule>
    <cfRule type="notContainsErrors" dxfId="651" priority="761">
      <formula>NOT(ISERROR(R43))</formula>
    </cfRule>
  </conditionalFormatting>
  <conditionalFormatting sqref="O43">
    <cfRule type="expression" dxfId="650" priority="754">
      <formula>IF($O43="CONTINUA",1,0)</formula>
    </cfRule>
    <cfRule type="expression" dxfId="649" priority="755">
      <formula>IF($O43="REQUERIMIENTO",1,0)</formula>
    </cfRule>
    <cfRule type="expression" dxfId="648" priority="756">
      <formula>IF($O43="PERSISTE",1,0)</formula>
    </cfRule>
    <cfRule type="expression" dxfId="647" priority="757">
      <formula>IF($O43="PARCIALMENTE ATENDIDA",1,0)</formula>
    </cfRule>
    <cfRule type="expression" priority="758">
      <formula>IF($O43="ATENDIDA",1,0)</formula>
    </cfRule>
    <cfRule type="expression" dxfId="646" priority="759">
      <formula>IF($O43="DETECTADA",1,0)</formula>
    </cfRule>
  </conditionalFormatting>
  <conditionalFormatting sqref="O43">
    <cfRule type="expression" dxfId="645" priority="748">
      <formula>IF($O43="CONTINÚA",1,0)</formula>
    </cfRule>
    <cfRule type="expression" dxfId="644" priority="749">
      <formula>IF($O43="REQUERIMIENTO",1,0)</formula>
    </cfRule>
    <cfRule type="expression" dxfId="643" priority="750">
      <formula>IF($O43="PERSISTE",1,0)</formula>
    </cfRule>
    <cfRule type="expression" dxfId="642" priority="751">
      <formula>IF($O43="PARCIALMENTE ATENDIDA",1,0)</formula>
    </cfRule>
    <cfRule type="expression" priority="752">
      <formula>IF($O43="ATENDIDA",1,0)</formula>
    </cfRule>
    <cfRule type="expression" dxfId="641" priority="753">
      <formula>IF($O43="DETECTADA",1,0)</formula>
    </cfRule>
  </conditionalFormatting>
  <conditionalFormatting sqref="O43">
    <cfRule type="expression" dxfId="640" priority="742">
      <formula>IF($O43="CONTINUA",1,0)</formula>
    </cfRule>
    <cfRule type="expression" dxfId="639" priority="743">
      <formula>IF($O43="REQUERIMIENTO",1,0)</formula>
    </cfRule>
    <cfRule type="expression" dxfId="638" priority="744">
      <formula>IF($O43="PERSISTE",1,0)</formula>
    </cfRule>
    <cfRule type="expression" dxfId="637" priority="745">
      <formula>IF($O43="PARCIALMENTE ATENDIDA",1,0)</formula>
    </cfRule>
    <cfRule type="expression" priority="746">
      <formula>IF($O43="ATENDIDA",1,0)</formula>
    </cfRule>
    <cfRule type="expression" dxfId="636" priority="747">
      <formula>IF($O43="DETECTADA",1,0)</formula>
    </cfRule>
  </conditionalFormatting>
  <conditionalFormatting sqref="O43">
    <cfRule type="expression" dxfId="635" priority="736">
      <formula>IF($O43="CONTINÚA",1,0)</formula>
    </cfRule>
    <cfRule type="expression" dxfId="634" priority="737">
      <formula>IF($O43="REQUERIMIENTO",1,0)</formula>
    </cfRule>
    <cfRule type="expression" dxfId="633" priority="738">
      <formula>IF($O43="PERSISTE",1,0)</formula>
    </cfRule>
    <cfRule type="expression" dxfId="632" priority="739">
      <formula>IF($O43="PARCIALMENTE ATENDIDA",1,0)</formula>
    </cfRule>
    <cfRule type="expression" priority="740">
      <formula>IF($O43="ATENDIDA",1,0)</formula>
    </cfRule>
    <cfRule type="expression" dxfId="631" priority="741">
      <formula>IF($O43="DETECTADA",1,0)</formula>
    </cfRule>
  </conditionalFormatting>
  <conditionalFormatting sqref="A44">
    <cfRule type="cellIs" dxfId="630" priority="733" operator="equal">
      <formula>900000000</formula>
    </cfRule>
  </conditionalFormatting>
  <conditionalFormatting sqref="C44:E44 G44:I44 A44 K44">
    <cfRule type="containsErrors" dxfId="629" priority="734">
      <formula>ISERROR(A44)</formula>
    </cfRule>
    <cfRule type="notContainsErrors" dxfId="628" priority="735">
      <formula>NOT(ISERROR(A44))</formula>
    </cfRule>
  </conditionalFormatting>
  <conditionalFormatting sqref="A44">
    <cfRule type="cellIs" dxfId="627" priority="730" operator="equal">
      <formula>900000000</formula>
    </cfRule>
  </conditionalFormatting>
  <conditionalFormatting sqref="G44:I44 A44">
    <cfRule type="containsErrors" dxfId="626" priority="731">
      <formula>ISERROR(A44)</formula>
    </cfRule>
    <cfRule type="notContainsErrors" dxfId="625" priority="732">
      <formula>NOT(ISERROR(A44))</formula>
    </cfRule>
  </conditionalFormatting>
  <conditionalFormatting sqref="R44">
    <cfRule type="containsErrors" dxfId="624" priority="728">
      <formula>ISERROR(R44)</formula>
    </cfRule>
    <cfRule type="notContainsErrors" dxfId="623" priority="729">
      <formula>NOT(ISERROR(R44))</formula>
    </cfRule>
  </conditionalFormatting>
  <conditionalFormatting sqref="O44">
    <cfRule type="expression" dxfId="622" priority="722">
      <formula>IF($O44="CONTINUA",1,0)</formula>
    </cfRule>
    <cfRule type="expression" dxfId="621" priority="723">
      <formula>IF($O44="REQUERIMIENTO",1,0)</formula>
    </cfRule>
    <cfRule type="expression" dxfId="620" priority="724">
      <formula>IF($O44="PERSISTE",1,0)</formula>
    </cfRule>
    <cfRule type="expression" dxfId="619" priority="725">
      <formula>IF($O44="PARCIALMENTE ATENDIDA",1,0)</formula>
    </cfRule>
    <cfRule type="expression" priority="726">
      <formula>IF($O44="ATENDIDA",1,0)</formula>
    </cfRule>
    <cfRule type="expression" dxfId="618" priority="727">
      <formula>IF($O44="DETECTADA",1,0)</formula>
    </cfRule>
  </conditionalFormatting>
  <conditionalFormatting sqref="O44">
    <cfRule type="expression" dxfId="617" priority="716">
      <formula>IF($O44="CONTINÚA",1,0)</formula>
    </cfRule>
    <cfRule type="expression" dxfId="616" priority="717">
      <formula>IF($O44="REQUERIMIENTO",1,0)</formula>
    </cfRule>
    <cfRule type="expression" dxfId="615" priority="718">
      <formula>IF($O44="PERSISTE",1,0)</formula>
    </cfRule>
    <cfRule type="expression" dxfId="614" priority="719">
      <formula>IF($O44="PARCIALMENTE ATENDIDA",1,0)</formula>
    </cfRule>
    <cfRule type="expression" priority="720">
      <formula>IF($O44="ATENDIDA",1,0)</formula>
    </cfRule>
    <cfRule type="expression" dxfId="613" priority="721">
      <formula>IF($O44="DETECTADA",1,0)</formula>
    </cfRule>
  </conditionalFormatting>
  <conditionalFormatting sqref="O44">
    <cfRule type="expression" dxfId="612" priority="710">
      <formula>IF($O44="CONTINUA",1,0)</formula>
    </cfRule>
    <cfRule type="expression" dxfId="611" priority="711">
      <formula>IF($O44="REQUERIMIENTO",1,0)</formula>
    </cfRule>
    <cfRule type="expression" dxfId="610" priority="712">
      <formula>IF($O44="PERSISTE",1,0)</formula>
    </cfRule>
    <cfRule type="expression" dxfId="609" priority="713">
      <formula>IF($O44="PARCIALMENTE ATENDIDA",1,0)</formula>
    </cfRule>
    <cfRule type="expression" priority="714">
      <formula>IF($O44="ATENDIDA",1,0)</formula>
    </cfRule>
    <cfRule type="expression" dxfId="608" priority="715">
      <formula>IF($O44="DETECTADA",1,0)</formula>
    </cfRule>
  </conditionalFormatting>
  <conditionalFormatting sqref="O44">
    <cfRule type="expression" dxfId="607" priority="704">
      <formula>IF($O44="CONTINÚA",1,0)</formula>
    </cfRule>
    <cfRule type="expression" dxfId="606" priority="705">
      <formula>IF($O44="REQUERIMIENTO",1,0)</formula>
    </cfRule>
    <cfRule type="expression" dxfId="605" priority="706">
      <formula>IF($O44="PERSISTE",1,0)</formula>
    </cfRule>
    <cfRule type="expression" dxfId="604" priority="707">
      <formula>IF($O44="PARCIALMENTE ATENDIDA",1,0)</formula>
    </cfRule>
    <cfRule type="expression" priority="708">
      <formula>IF($O44="ATENDIDA",1,0)</formula>
    </cfRule>
    <cfRule type="expression" dxfId="603" priority="709">
      <formula>IF($O44="DETECTADA",1,0)</formula>
    </cfRule>
  </conditionalFormatting>
  <conditionalFormatting sqref="O61">
    <cfRule type="expression" dxfId="602" priority="698">
      <formula>IF($O61="CONTINUA",1,0)</formula>
    </cfRule>
    <cfRule type="expression" dxfId="601" priority="699">
      <formula>IF($O61="REQUERIMIENTO",1,0)</formula>
    </cfRule>
    <cfRule type="expression" dxfId="600" priority="700">
      <formula>IF($O61="PERSISTE",1,0)</formula>
    </cfRule>
    <cfRule type="expression" dxfId="599" priority="701">
      <formula>IF($O61="PARCIALMENTE ATENDIDA",1,0)</formula>
    </cfRule>
    <cfRule type="expression" priority="702">
      <formula>IF($O61="ATENDIDA",1,0)</formula>
    </cfRule>
    <cfRule type="expression" dxfId="598" priority="703">
      <formula>IF($O61="DETECTADA",1,0)</formula>
    </cfRule>
  </conditionalFormatting>
  <conditionalFormatting sqref="O61">
    <cfRule type="expression" dxfId="597" priority="692">
      <formula>IF($O61="CONTINÚA",1,0)</formula>
    </cfRule>
    <cfRule type="expression" dxfId="596" priority="693">
      <formula>IF($O61="REQUERIMIENTO",1,0)</formula>
    </cfRule>
    <cfRule type="expression" dxfId="595" priority="694">
      <formula>IF($O61="PERSISTE",1,0)</formula>
    </cfRule>
    <cfRule type="expression" dxfId="594" priority="695">
      <formula>IF($O61="PARCIALMENTE ATENDIDA",1,0)</formula>
    </cfRule>
    <cfRule type="expression" priority="696">
      <formula>IF($O61="ATENDIDA",1,0)</formula>
    </cfRule>
    <cfRule type="expression" dxfId="593" priority="697">
      <formula>IF($O61="DETECTADA",1,0)</formula>
    </cfRule>
  </conditionalFormatting>
  <conditionalFormatting sqref="O61">
    <cfRule type="expression" dxfId="592" priority="686">
      <formula>IF($O61="CONTINUA",1,0)</formula>
    </cfRule>
    <cfRule type="expression" dxfId="591" priority="687">
      <formula>IF($O61="REQUERIMIENTO",1,0)</formula>
    </cfRule>
    <cfRule type="expression" dxfId="590" priority="688">
      <formula>IF($O61="PERSISTE",1,0)</formula>
    </cfRule>
    <cfRule type="expression" dxfId="589" priority="689">
      <formula>IF($O61="PARCIALMENTE ATENDIDA",1,0)</formula>
    </cfRule>
    <cfRule type="expression" priority="690">
      <formula>IF($O61="ATENDIDA",1,0)</formula>
    </cfRule>
    <cfRule type="expression" dxfId="588" priority="691">
      <formula>IF($O61="DETECTADA",1,0)</formula>
    </cfRule>
  </conditionalFormatting>
  <conditionalFormatting sqref="O61">
    <cfRule type="expression" dxfId="587" priority="680">
      <formula>IF($O61="CONTINÚA",1,0)</formula>
    </cfRule>
    <cfRule type="expression" dxfId="586" priority="681">
      <formula>IF($O61="REQUERIMIENTO",1,0)</formula>
    </cfRule>
    <cfRule type="expression" dxfId="585" priority="682">
      <formula>IF($O61="PERSISTE",1,0)</formula>
    </cfRule>
    <cfRule type="expression" dxfId="584" priority="683">
      <formula>IF($O61="PARCIALMENTE ATENDIDA",1,0)</formula>
    </cfRule>
    <cfRule type="expression" priority="684">
      <formula>IF($O61="ATENDIDA",1,0)</formula>
    </cfRule>
    <cfRule type="expression" dxfId="583" priority="685">
      <formula>IF($O61="DETECTADA",1,0)</formula>
    </cfRule>
  </conditionalFormatting>
  <conditionalFormatting sqref="A64">
    <cfRule type="cellIs" dxfId="582" priority="677" operator="equal">
      <formula>900000000</formula>
    </cfRule>
  </conditionalFormatting>
  <conditionalFormatting sqref="A64 G64:I64 C64:E64 K64">
    <cfRule type="containsErrors" dxfId="581" priority="678">
      <formula>ISERROR(A64)</formula>
    </cfRule>
    <cfRule type="notContainsErrors" dxfId="580" priority="679">
      <formula>NOT(ISERROR(A64))</formula>
    </cfRule>
  </conditionalFormatting>
  <conditionalFormatting sqref="O64">
    <cfRule type="expression" dxfId="579" priority="671">
      <formula>IF($O64="CONTINUA",1,0)</formula>
    </cfRule>
    <cfRule type="expression" dxfId="578" priority="672">
      <formula>IF($O64="REQUERIMIENTO",1,0)</formula>
    </cfRule>
    <cfRule type="expression" dxfId="577" priority="673">
      <formula>IF($O64="PERSISTE",1,0)</formula>
    </cfRule>
    <cfRule type="expression" dxfId="576" priority="674">
      <formula>IF($O64="PARCIALMENTE ATENDIDA",1,0)</formula>
    </cfRule>
    <cfRule type="expression" priority="675">
      <formula>IF($O64="ATENDIDA",1,0)</formula>
    </cfRule>
    <cfRule type="expression" dxfId="575" priority="676">
      <formula>IF($O64="DETECTADA",1,0)</formula>
    </cfRule>
  </conditionalFormatting>
  <conditionalFormatting sqref="O64">
    <cfRule type="expression" dxfId="574" priority="665">
      <formula>IF($O64="CONTINÚA",1,0)</formula>
    </cfRule>
    <cfRule type="expression" dxfId="573" priority="666">
      <formula>IF($O64="REQUERIMIENTO",1,0)</formula>
    </cfRule>
    <cfRule type="expression" dxfId="572" priority="667">
      <formula>IF($O64="PERSISTE",1,0)</formula>
    </cfRule>
    <cfRule type="expression" dxfId="571" priority="668">
      <formula>IF($O64="PARCIALMENTE ATENDIDA",1,0)</formula>
    </cfRule>
    <cfRule type="expression" priority="669">
      <formula>IF($O64="ATENDIDA",1,0)</formula>
    </cfRule>
    <cfRule type="expression" dxfId="570" priority="670">
      <formula>IF($O64="DETECTADA",1,0)</formula>
    </cfRule>
  </conditionalFormatting>
  <conditionalFormatting sqref="O64">
    <cfRule type="expression" dxfId="569" priority="659">
      <formula>IF($O64="CONTINUA",1,0)</formula>
    </cfRule>
    <cfRule type="expression" dxfId="568" priority="660">
      <formula>IF($O64="REQUERIMIENTO",1,0)</formula>
    </cfRule>
    <cfRule type="expression" dxfId="567" priority="661">
      <formula>IF($O64="PERSISTE",1,0)</formula>
    </cfRule>
    <cfRule type="expression" dxfId="566" priority="662">
      <formula>IF($O64="PARCIALMENTE ATENDIDA",1,0)</formula>
    </cfRule>
    <cfRule type="expression" priority="663">
      <formula>IF($O64="ATENDIDA",1,0)</formula>
    </cfRule>
    <cfRule type="expression" dxfId="565" priority="664">
      <formula>IF($O64="DETECTADA",1,0)</formula>
    </cfRule>
  </conditionalFormatting>
  <conditionalFormatting sqref="O64">
    <cfRule type="expression" dxfId="564" priority="653">
      <formula>IF($O64="CONTINÚA",1,0)</formula>
    </cfRule>
    <cfRule type="expression" dxfId="563" priority="654">
      <formula>IF($O64="REQUERIMIENTO",1,0)</formula>
    </cfRule>
    <cfRule type="expression" dxfId="562" priority="655">
      <formula>IF($O64="PERSISTE",1,0)</formula>
    </cfRule>
    <cfRule type="expression" dxfId="561" priority="656">
      <formula>IF($O64="PARCIALMENTE ATENDIDA",1,0)</formula>
    </cfRule>
    <cfRule type="expression" priority="657">
      <formula>IF($O64="ATENDIDA",1,0)</formula>
    </cfRule>
    <cfRule type="expression" dxfId="560" priority="658">
      <formula>IF($O64="DETECTADA",1,0)</formula>
    </cfRule>
  </conditionalFormatting>
  <conditionalFormatting sqref="R64">
    <cfRule type="containsErrors" dxfId="559" priority="651">
      <formula>ISERROR(R64)</formula>
    </cfRule>
    <cfRule type="notContainsErrors" dxfId="558" priority="652">
      <formula>NOT(ISERROR(R64))</formula>
    </cfRule>
  </conditionalFormatting>
  <conditionalFormatting sqref="A63">
    <cfRule type="cellIs" dxfId="557" priority="648" operator="equal">
      <formula>900000000</formula>
    </cfRule>
  </conditionalFormatting>
  <conditionalFormatting sqref="A63 G63:I63 C63:E63 K63">
    <cfRule type="containsErrors" dxfId="556" priority="649">
      <formula>ISERROR(A63)</formula>
    </cfRule>
    <cfRule type="notContainsErrors" dxfId="555" priority="650">
      <formula>NOT(ISERROR(A63))</formula>
    </cfRule>
  </conditionalFormatting>
  <conditionalFormatting sqref="O63">
    <cfRule type="expression" dxfId="554" priority="642">
      <formula>IF($O63="CONTINUA",1,0)</formula>
    </cfRule>
    <cfRule type="expression" dxfId="553" priority="643">
      <formula>IF($O63="REQUERIMIENTO",1,0)</formula>
    </cfRule>
    <cfRule type="expression" dxfId="552" priority="644">
      <formula>IF($O63="PERSISTE",1,0)</formula>
    </cfRule>
    <cfRule type="expression" dxfId="551" priority="645">
      <formula>IF($O63="PARCIALMENTE ATENDIDA",1,0)</formula>
    </cfRule>
    <cfRule type="expression" priority="646">
      <formula>IF($O63="ATENDIDA",1,0)</formula>
    </cfRule>
    <cfRule type="expression" dxfId="550" priority="647">
      <formula>IF($O63="DETECTADA",1,0)</formula>
    </cfRule>
  </conditionalFormatting>
  <conditionalFormatting sqref="O63">
    <cfRule type="expression" dxfId="549" priority="636">
      <formula>IF($O63="CONTINÚA",1,0)</formula>
    </cfRule>
    <cfRule type="expression" dxfId="548" priority="637">
      <formula>IF($O63="REQUERIMIENTO",1,0)</formula>
    </cfRule>
    <cfRule type="expression" dxfId="547" priority="638">
      <formula>IF($O63="PERSISTE",1,0)</formula>
    </cfRule>
    <cfRule type="expression" dxfId="546" priority="639">
      <formula>IF($O63="PARCIALMENTE ATENDIDA",1,0)</formula>
    </cfRule>
    <cfRule type="expression" priority="640">
      <formula>IF($O63="ATENDIDA",1,0)</formula>
    </cfRule>
    <cfRule type="expression" dxfId="545" priority="641">
      <formula>IF($O63="DETECTADA",1,0)</formula>
    </cfRule>
  </conditionalFormatting>
  <conditionalFormatting sqref="O63">
    <cfRule type="expression" dxfId="544" priority="630">
      <formula>IF($O63="CONTINUA",1,0)</formula>
    </cfRule>
    <cfRule type="expression" dxfId="543" priority="631">
      <formula>IF($O63="REQUERIMIENTO",1,0)</formula>
    </cfRule>
    <cfRule type="expression" dxfId="542" priority="632">
      <formula>IF($O63="PERSISTE",1,0)</formula>
    </cfRule>
    <cfRule type="expression" dxfId="541" priority="633">
      <formula>IF($O63="PARCIALMENTE ATENDIDA",1,0)</formula>
    </cfRule>
    <cfRule type="expression" priority="634">
      <formula>IF($O63="ATENDIDA",1,0)</formula>
    </cfRule>
    <cfRule type="expression" dxfId="540" priority="635">
      <formula>IF($O63="DETECTADA",1,0)</formula>
    </cfRule>
  </conditionalFormatting>
  <conditionalFormatting sqref="O63">
    <cfRule type="expression" dxfId="539" priority="624">
      <formula>IF($O63="CONTINÚA",1,0)</formula>
    </cfRule>
    <cfRule type="expression" dxfId="538" priority="625">
      <formula>IF($O63="REQUERIMIENTO",1,0)</formula>
    </cfRule>
    <cfRule type="expression" dxfId="537" priority="626">
      <formula>IF($O63="PERSISTE",1,0)</formula>
    </cfRule>
    <cfRule type="expression" dxfId="536" priority="627">
      <formula>IF($O63="PARCIALMENTE ATENDIDA",1,0)</formula>
    </cfRule>
    <cfRule type="expression" priority="628">
      <formula>IF($O63="ATENDIDA",1,0)</formula>
    </cfRule>
    <cfRule type="expression" dxfId="535" priority="629">
      <formula>IF($O63="DETECTADA",1,0)</formula>
    </cfRule>
  </conditionalFormatting>
  <conditionalFormatting sqref="R63">
    <cfRule type="containsErrors" dxfId="534" priority="622">
      <formula>ISERROR(R63)</formula>
    </cfRule>
    <cfRule type="notContainsErrors" dxfId="533" priority="623">
      <formula>NOT(ISERROR(R63))</formula>
    </cfRule>
  </conditionalFormatting>
  <conditionalFormatting sqref="A62">
    <cfRule type="cellIs" dxfId="532" priority="619" operator="equal">
      <formula>900000000</formula>
    </cfRule>
  </conditionalFormatting>
  <conditionalFormatting sqref="A62 G62:I62 C62:E62 K62">
    <cfRule type="containsErrors" dxfId="531" priority="620">
      <formula>ISERROR(A62)</formula>
    </cfRule>
    <cfRule type="notContainsErrors" dxfId="530" priority="621">
      <formula>NOT(ISERROR(A62))</formula>
    </cfRule>
  </conditionalFormatting>
  <conditionalFormatting sqref="O62">
    <cfRule type="expression" dxfId="529" priority="613">
      <formula>IF($O62="CONTINUA",1,0)</formula>
    </cfRule>
    <cfRule type="expression" dxfId="528" priority="614">
      <formula>IF($O62="REQUERIMIENTO",1,0)</formula>
    </cfRule>
    <cfRule type="expression" dxfId="527" priority="615">
      <formula>IF($O62="PERSISTE",1,0)</formula>
    </cfRule>
    <cfRule type="expression" dxfId="526" priority="616">
      <formula>IF($O62="PARCIALMENTE ATENDIDA",1,0)</formula>
    </cfRule>
    <cfRule type="expression" priority="617">
      <formula>IF($O62="ATENDIDA",1,0)</formula>
    </cfRule>
    <cfRule type="expression" dxfId="525" priority="618">
      <formula>IF($O62="DETECTADA",1,0)</formula>
    </cfRule>
  </conditionalFormatting>
  <conditionalFormatting sqref="O62">
    <cfRule type="expression" dxfId="524" priority="607">
      <formula>IF($O62="CONTINÚA",1,0)</formula>
    </cfRule>
    <cfRule type="expression" dxfId="523" priority="608">
      <formula>IF($O62="REQUERIMIENTO",1,0)</formula>
    </cfRule>
    <cfRule type="expression" dxfId="522" priority="609">
      <formula>IF($O62="PERSISTE",1,0)</formula>
    </cfRule>
    <cfRule type="expression" dxfId="521" priority="610">
      <formula>IF($O62="PARCIALMENTE ATENDIDA",1,0)</formula>
    </cfRule>
    <cfRule type="expression" priority="611">
      <formula>IF($O62="ATENDIDA",1,0)</formula>
    </cfRule>
    <cfRule type="expression" dxfId="520" priority="612">
      <formula>IF($O62="DETECTADA",1,0)</formula>
    </cfRule>
  </conditionalFormatting>
  <conditionalFormatting sqref="O62">
    <cfRule type="expression" dxfId="519" priority="601">
      <formula>IF($O62="CONTINUA",1,0)</formula>
    </cfRule>
    <cfRule type="expression" dxfId="518" priority="602">
      <formula>IF($O62="REQUERIMIENTO",1,0)</formula>
    </cfRule>
    <cfRule type="expression" dxfId="517" priority="603">
      <formula>IF($O62="PERSISTE",1,0)</formula>
    </cfRule>
    <cfRule type="expression" dxfId="516" priority="604">
      <formula>IF($O62="PARCIALMENTE ATENDIDA",1,0)</formula>
    </cfRule>
    <cfRule type="expression" priority="605">
      <formula>IF($O62="ATENDIDA",1,0)</formula>
    </cfRule>
    <cfRule type="expression" dxfId="515" priority="606">
      <formula>IF($O62="DETECTADA",1,0)</formula>
    </cfRule>
  </conditionalFormatting>
  <conditionalFormatting sqref="O62">
    <cfRule type="expression" dxfId="514" priority="595">
      <formula>IF($O62="CONTINÚA",1,0)</formula>
    </cfRule>
    <cfRule type="expression" dxfId="513" priority="596">
      <formula>IF($O62="REQUERIMIENTO",1,0)</formula>
    </cfRule>
    <cfRule type="expression" dxfId="512" priority="597">
      <formula>IF($O62="PERSISTE",1,0)</formula>
    </cfRule>
    <cfRule type="expression" dxfId="511" priority="598">
      <formula>IF($O62="PARCIALMENTE ATENDIDA",1,0)</formula>
    </cfRule>
    <cfRule type="expression" priority="599">
      <formula>IF($O62="ATENDIDA",1,0)</formula>
    </cfRule>
    <cfRule type="expression" dxfId="510" priority="600">
      <formula>IF($O62="DETECTADA",1,0)</formula>
    </cfRule>
  </conditionalFormatting>
  <conditionalFormatting sqref="R62">
    <cfRule type="containsErrors" dxfId="509" priority="593">
      <formula>ISERROR(R62)</formula>
    </cfRule>
    <cfRule type="notContainsErrors" dxfId="508" priority="594">
      <formula>NOT(ISERROR(R62))</formula>
    </cfRule>
  </conditionalFormatting>
  <conditionalFormatting sqref="A70">
    <cfRule type="cellIs" dxfId="507" priority="590" operator="equal">
      <formula>900000000</formula>
    </cfRule>
  </conditionalFormatting>
  <conditionalFormatting sqref="A70 G70:I70 C70:E70 K70">
    <cfRule type="containsErrors" dxfId="506" priority="591">
      <formula>ISERROR(A70)</formula>
    </cfRule>
    <cfRule type="notContainsErrors" dxfId="505" priority="592">
      <formula>NOT(ISERROR(A70))</formula>
    </cfRule>
  </conditionalFormatting>
  <conditionalFormatting sqref="O70">
    <cfRule type="expression" dxfId="504" priority="584">
      <formula>IF($O70="CONTINUA",1,0)</formula>
    </cfRule>
    <cfRule type="expression" dxfId="503" priority="585">
      <formula>IF($O70="REQUERIMIENTO",1,0)</formula>
    </cfRule>
    <cfRule type="expression" dxfId="502" priority="586">
      <formula>IF($O70="PERSISTE",1,0)</formula>
    </cfRule>
    <cfRule type="expression" dxfId="501" priority="587">
      <formula>IF($O70="PARCIALMENTE ATENDIDA",1,0)</formula>
    </cfRule>
    <cfRule type="expression" priority="588">
      <formula>IF($O70="ATENDIDA",1,0)</formula>
    </cfRule>
    <cfRule type="expression" dxfId="500" priority="589">
      <formula>IF($O70="DETECTADA",1,0)</formula>
    </cfRule>
  </conditionalFormatting>
  <conditionalFormatting sqref="O70">
    <cfRule type="expression" dxfId="499" priority="578">
      <formula>IF($O70="CONTINÚA",1,0)</formula>
    </cfRule>
    <cfRule type="expression" dxfId="498" priority="579">
      <formula>IF($O70="REQUERIMIENTO",1,0)</formula>
    </cfRule>
    <cfRule type="expression" dxfId="497" priority="580">
      <formula>IF($O70="PERSISTE",1,0)</formula>
    </cfRule>
    <cfRule type="expression" dxfId="496" priority="581">
      <formula>IF($O70="PARCIALMENTE ATENDIDA",1,0)</formula>
    </cfRule>
    <cfRule type="expression" priority="582">
      <formula>IF($O70="ATENDIDA",1,0)</formula>
    </cfRule>
    <cfRule type="expression" dxfId="495" priority="583">
      <formula>IF($O70="DETECTADA",1,0)</formula>
    </cfRule>
  </conditionalFormatting>
  <conditionalFormatting sqref="O70">
    <cfRule type="expression" dxfId="494" priority="572">
      <formula>IF($O70="CONTINUA",1,0)</formula>
    </cfRule>
    <cfRule type="expression" dxfId="493" priority="573">
      <formula>IF($O70="REQUERIMIENTO",1,0)</formula>
    </cfRule>
    <cfRule type="expression" dxfId="492" priority="574">
      <formula>IF($O70="PERSISTE",1,0)</formula>
    </cfRule>
    <cfRule type="expression" dxfId="491" priority="575">
      <formula>IF($O70="PARCIALMENTE ATENDIDA",1,0)</formula>
    </cfRule>
    <cfRule type="expression" priority="576">
      <formula>IF($O70="ATENDIDA",1,0)</formula>
    </cfRule>
    <cfRule type="expression" dxfId="490" priority="577">
      <formula>IF($O70="DETECTADA",1,0)</formula>
    </cfRule>
  </conditionalFormatting>
  <conditionalFormatting sqref="O70">
    <cfRule type="expression" dxfId="489" priority="566">
      <formula>IF($O70="CONTINÚA",1,0)</formula>
    </cfRule>
    <cfRule type="expression" dxfId="488" priority="567">
      <formula>IF($O70="REQUERIMIENTO",1,0)</formula>
    </cfRule>
    <cfRule type="expression" dxfId="487" priority="568">
      <formula>IF($O70="PERSISTE",1,0)</formula>
    </cfRule>
    <cfRule type="expression" dxfId="486" priority="569">
      <formula>IF($O70="PARCIALMENTE ATENDIDA",1,0)</formula>
    </cfRule>
    <cfRule type="expression" priority="570">
      <formula>IF($O70="ATENDIDA",1,0)</formula>
    </cfRule>
    <cfRule type="expression" dxfId="485" priority="571">
      <formula>IF($O70="DETECTADA",1,0)</formula>
    </cfRule>
  </conditionalFormatting>
  <conditionalFormatting sqref="R70">
    <cfRule type="containsErrors" dxfId="484" priority="564">
      <formula>ISERROR(R70)</formula>
    </cfRule>
    <cfRule type="notContainsErrors" dxfId="483" priority="565">
      <formula>NOT(ISERROR(R70))</formula>
    </cfRule>
  </conditionalFormatting>
  <conditionalFormatting sqref="A71">
    <cfRule type="cellIs" dxfId="482" priority="561" operator="equal">
      <formula>900000000</formula>
    </cfRule>
  </conditionalFormatting>
  <conditionalFormatting sqref="A71 G71:I71 C71:E71 K71">
    <cfRule type="containsErrors" dxfId="481" priority="562">
      <formula>ISERROR(A71)</formula>
    </cfRule>
    <cfRule type="notContainsErrors" dxfId="480" priority="563">
      <formula>NOT(ISERROR(A71))</formula>
    </cfRule>
  </conditionalFormatting>
  <conditionalFormatting sqref="O71">
    <cfRule type="expression" dxfId="479" priority="555">
      <formula>IF($O71="CONTINUA",1,0)</formula>
    </cfRule>
    <cfRule type="expression" dxfId="478" priority="556">
      <formula>IF($O71="REQUERIMIENTO",1,0)</formula>
    </cfRule>
    <cfRule type="expression" dxfId="477" priority="557">
      <formula>IF($O71="PERSISTE",1,0)</formula>
    </cfRule>
    <cfRule type="expression" dxfId="476" priority="558">
      <formula>IF($O71="PARCIALMENTE ATENDIDA",1,0)</formula>
    </cfRule>
    <cfRule type="expression" priority="559">
      <formula>IF($O71="ATENDIDA",1,0)</formula>
    </cfRule>
    <cfRule type="expression" dxfId="475" priority="560">
      <formula>IF($O71="DETECTADA",1,0)</formula>
    </cfRule>
  </conditionalFormatting>
  <conditionalFormatting sqref="O71">
    <cfRule type="expression" dxfId="474" priority="549">
      <formula>IF($O71="CONTINÚA",1,0)</formula>
    </cfRule>
    <cfRule type="expression" dxfId="473" priority="550">
      <formula>IF($O71="REQUERIMIENTO",1,0)</formula>
    </cfRule>
    <cfRule type="expression" dxfId="472" priority="551">
      <formula>IF($O71="PERSISTE",1,0)</formula>
    </cfRule>
    <cfRule type="expression" dxfId="471" priority="552">
      <formula>IF($O71="PARCIALMENTE ATENDIDA",1,0)</formula>
    </cfRule>
    <cfRule type="expression" priority="553">
      <formula>IF($O71="ATENDIDA",1,0)</formula>
    </cfRule>
    <cfRule type="expression" dxfId="470" priority="554">
      <formula>IF($O71="DETECTADA",1,0)</formula>
    </cfRule>
  </conditionalFormatting>
  <conditionalFormatting sqref="O71">
    <cfRule type="expression" dxfId="469" priority="543">
      <formula>IF($O71="CONTINUA",1,0)</formula>
    </cfRule>
    <cfRule type="expression" dxfId="468" priority="544">
      <formula>IF($O71="REQUERIMIENTO",1,0)</formula>
    </cfRule>
    <cfRule type="expression" dxfId="467" priority="545">
      <formula>IF($O71="PERSISTE",1,0)</formula>
    </cfRule>
    <cfRule type="expression" dxfId="466" priority="546">
      <formula>IF($O71="PARCIALMENTE ATENDIDA",1,0)</formula>
    </cfRule>
    <cfRule type="expression" priority="547">
      <formula>IF($O71="ATENDIDA",1,0)</formula>
    </cfRule>
    <cfRule type="expression" dxfId="465" priority="548">
      <formula>IF($O71="DETECTADA",1,0)</formula>
    </cfRule>
  </conditionalFormatting>
  <conditionalFormatting sqref="O71">
    <cfRule type="expression" dxfId="464" priority="537">
      <formula>IF($O71="CONTINÚA",1,0)</formula>
    </cfRule>
    <cfRule type="expression" dxfId="463" priority="538">
      <formula>IF($O71="REQUERIMIENTO",1,0)</formula>
    </cfRule>
    <cfRule type="expression" dxfId="462" priority="539">
      <formula>IF($O71="PERSISTE",1,0)</formula>
    </cfRule>
    <cfRule type="expression" dxfId="461" priority="540">
      <formula>IF($O71="PARCIALMENTE ATENDIDA",1,0)</formula>
    </cfRule>
    <cfRule type="expression" priority="541">
      <formula>IF($O71="ATENDIDA",1,0)</formula>
    </cfRule>
    <cfRule type="expression" dxfId="460" priority="542">
      <formula>IF($O71="DETECTADA",1,0)</formula>
    </cfRule>
  </conditionalFormatting>
  <conditionalFormatting sqref="R71">
    <cfRule type="containsErrors" dxfId="459" priority="535">
      <formula>ISERROR(R71)</formula>
    </cfRule>
    <cfRule type="notContainsErrors" dxfId="458" priority="536">
      <formula>NOT(ISERROR(R71))</formula>
    </cfRule>
  </conditionalFormatting>
  <conditionalFormatting sqref="A87">
    <cfRule type="cellIs" dxfId="457" priority="532" operator="equal">
      <formula>900000000</formula>
    </cfRule>
  </conditionalFormatting>
  <conditionalFormatting sqref="A87 G87:I87 C87:E87 K87">
    <cfRule type="containsErrors" dxfId="456" priority="533">
      <formula>ISERROR(A87)</formula>
    </cfRule>
    <cfRule type="notContainsErrors" dxfId="455" priority="534">
      <formula>NOT(ISERROR(A87))</formula>
    </cfRule>
  </conditionalFormatting>
  <conditionalFormatting sqref="O87">
    <cfRule type="expression" dxfId="454" priority="526">
      <formula>IF($O87="CONTINUA",1,0)</formula>
    </cfRule>
    <cfRule type="expression" dxfId="453" priority="527">
      <formula>IF($O87="REQUERIMIENTO",1,0)</formula>
    </cfRule>
    <cfRule type="expression" dxfId="452" priority="528">
      <formula>IF($O87="PERSISTE",1,0)</formula>
    </cfRule>
    <cfRule type="expression" dxfId="451" priority="529">
      <formula>IF($O87="PARCIALMENTE ATENDIDA",1,0)</formula>
    </cfRule>
    <cfRule type="expression" priority="530">
      <formula>IF($O87="ATENDIDA",1,0)</formula>
    </cfRule>
    <cfRule type="expression" dxfId="450" priority="531">
      <formula>IF($O87="DETECTADA",1,0)</formula>
    </cfRule>
  </conditionalFormatting>
  <conditionalFormatting sqref="O87">
    <cfRule type="expression" dxfId="449" priority="520">
      <formula>IF($O87="CONTINÚA",1,0)</formula>
    </cfRule>
    <cfRule type="expression" dxfId="448" priority="521">
      <formula>IF($O87="REQUERIMIENTO",1,0)</formula>
    </cfRule>
    <cfRule type="expression" dxfId="447" priority="522">
      <formula>IF($O87="PERSISTE",1,0)</formula>
    </cfRule>
    <cfRule type="expression" dxfId="446" priority="523">
      <formula>IF($O87="PARCIALMENTE ATENDIDA",1,0)</formula>
    </cfRule>
    <cfRule type="expression" priority="524">
      <formula>IF($O87="ATENDIDA",1,0)</formula>
    </cfRule>
    <cfRule type="expression" dxfId="445" priority="525">
      <formula>IF($O87="DETECTADA",1,0)</formula>
    </cfRule>
  </conditionalFormatting>
  <conditionalFormatting sqref="O87">
    <cfRule type="expression" dxfId="444" priority="514">
      <formula>IF($O87="CONTINUA",1,0)</formula>
    </cfRule>
    <cfRule type="expression" dxfId="443" priority="515">
      <formula>IF($O87="REQUERIMIENTO",1,0)</formula>
    </cfRule>
    <cfRule type="expression" dxfId="442" priority="516">
      <formula>IF($O87="PERSISTE",1,0)</formula>
    </cfRule>
    <cfRule type="expression" dxfId="441" priority="517">
      <formula>IF($O87="PARCIALMENTE ATENDIDA",1,0)</formula>
    </cfRule>
    <cfRule type="expression" priority="518">
      <formula>IF($O87="ATENDIDA",1,0)</formula>
    </cfRule>
    <cfRule type="expression" dxfId="440" priority="519">
      <formula>IF($O87="DETECTADA",1,0)</formula>
    </cfRule>
  </conditionalFormatting>
  <conditionalFormatting sqref="O87">
    <cfRule type="expression" dxfId="439" priority="508">
      <formula>IF($O87="CONTINÚA",1,0)</formula>
    </cfRule>
    <cfRule type="expression" dxfId="438" priority="509">
      <formula>IF($O87="REQUERIMIENTO",1,0)</formula>
    </cfRule>
    <cfRule type="expression" dxfId="437" priority="510">
      <formula>IF($O87="PERSISTE",1,0)</formula>
    </cfRule>
    <cfRule type="expression" dxfId="436" priority="511">
      <formula>IF($O87="PARCIALMENTE ATENDIDA",1,0)</formula>
    </cfRule>
    <cfRule type="expression" priority="512">
      <formula>IF($O87="ATENDIDA",1,0)</formula>
    </cfRule>
    <cfRule type="expression" dxfId="435" priority="513">
      <formula>IF($O87="DETECTADA",1,0)</formula>
    </cfRule>
  </conditionalFormatting>
  <conditionalFormatting sqref="R87">
    <cfRule type="containsErrors" dxfId="434" priority="506">
      <formula>ISERROR(R87)</formula>
    </cfRule>
    <cfRule type="notContainsErrors" dxfId="433" priority="507">
      <formula>NOT(ISERROR(R87))</formula>
    </cfRule>
  </conditionalFormatting>
  <conditionalFormatting sqref="A86">
    <cfRule type="cellIs" dxfId="432" priority="503" operator="equal">
      <formula>900000000</formula>
    </cfRule>
  </conditionalFormatting>
  <conditionalFormatting sqref="A86 G86:I86 C86:E86 K86">
    <cfRule type="containsErrors" dxfId="431" priority="504">
      <formula>ISERROR(A86)</formula>
    </cfRule>
    <cfRule type="notContainsErrors" dxfId="430" priority="505">
      <formula>NOT(ISERROR(A86))</formula>
    </cfRule>
  </conditionalFormatting>
  <conditionalFormatting sqref="O86">
    <cfRule type="expression" dxfId="429" priority="497">
      <formula>IF($O86="CONTINUA",1,0)</formula>
    </cfRule>
    <cfRule type="expression" dxfId="428" priority="498">
      <formula>IF($O86="REQUERIMIENTO",1,0)</formula>
    </cfRule>
    <cfRule type="expression" dxfId="427" priority="499">
      <formula>IF($O86="PERSISTE",1,0)</formula>
    </cfRule>
    <cfRule type="expression" dxfId="426" priority="500">
      <formula>IF($O86="PARCIALMENTE ATENDIDA",1,0)</formula>
    </cfRule>
    <cfRule type="expression" priority="501">
      <formula>IF($O86="ATENDIDA",1,0)</formula>
    </cfRule>
    <cfRule type="expression" dxfId="425" priority="502">
      <formula>IF($O86="DETECTADA",1,0)</formula>
    </cfRule>
  </conditionalFormatting>
  <conditionalFormatting sqref="O86">
    <cfRule type="expression" dxfId="424" priority="491">
      <formula>IF($O86="CONTINÚA",1,0)</formula>
    </cfRule>
    <cfRule type="expression" dxfId="423" priority="492">
      <formula>IF($O86="REQUERIMIENTO",1,0)</formula>
    </cfRule>
    <cfRule type="expression" dxfId="422" priority="493">
      <formula>IF($O86="PERSISTE",1,0)</formula>
    </cfRule>
    <cfRule type="expression" dxfId="421" priority="494">
      <formula>IF($O86="PARCIALMENTE ATENDIDA",1,0)</formula>
    </cfRule>
    <cfRule type="expression" priority="495">
      <formula>IF($O86="ATENDIDA",1,0)</formula>
    </cfRule>
    <cfRule type="expression" dxfId="420" priority="496">
      <formula>IF($O86="DETECTADA",1,0)</formula>
    </cfRule>
  </conditionalFormatting>
  <conditionalFormatting sqref="O86">
    <cfRule type="expression" dxfId="419" priority="485">
      <formula>IF($O86="CONTINUA",1,0)</formula>
    </cfRule>
    <cfRule type="expression" dxfId="418" priority="486">
      <formula>IF($O86="REQUERIMIENTO",1,0)</formula>
    </cfRule>
    <cfRule type="expression" dxfId="417" priority="487">
      <formula>IF($O86="PERSISTE",1,0)</formula>
    </cfRule>
    <cfRule type="expression" dxfId="416" priority="488">
      <formula>IF($O86="PARCIALMENTE ATENDIDA",1,0)</formula>
    </cfRule>
    <cfRule type="expression" priority="489">
      <formula>IF($O86="ATENDIDA",1,0)</formula>
    </cfRule>
    <cfRule type="expression" dxfId="415" priority="490">
      <formula>IF($O86="DETECTADA",1,0)</formula>
    </cfRule>
  </conditionalFormatting>
  <conditionalFormatting sqref="O86">
    <cfRule type="expression" dxfId="414" priority="479">
      <formula>IF($O86="CONTINÚA",1,0)</formula>
    </cfRule>
    <cfRule type="expression" dxfId="413" priority="480">
      <formula>IF($O86="REQUERIMIENTO",1,0)</formula>
    </cfRule>
    <cfRule type="expression" dxfId="412" priority="481">
      <formula>IF($O86="PERSISTE",1,0)</formula>
    </cfRule>
    <cfRule type="expression" dxfId="411" priority="482">
      <formula>IF($O86="PARCIALMENTE ATENDIDA",1,0)</formula>
    </cfRule>
    <cfRule type="expression" priority="483">
      <formula>IF($O86="ATENDIDA",1,0)</formula>
    </cfRule>
    <cfRule type="expression" dxfId="410" priority="484">
      <formula>IF($O86="DETECTADA",1,0)</formula>
    </cfRule>
  </conditionalFormatting>
  <conditionalFormatting sqref="R86">
    <cfRule type="containsErrors" dxfId="409" priority="477">
      <formula>ISERROR(R86)</formula>
    </cfRule>
    <cfRule type="notContainsErrors" dxfId="408" priority="478">
      <formula>NOT(ISERROR(R86))</formula>
    </cfRule>
  </conditionalFormatting>
  <conditionalFormatting sqref="A85">
    <cfRule type="cellIs" dxfId="407" priority="474" operator="equal">
      <formula>900000000</formula>
    </cfRule>
  </conditionalFormatting>
  <conditionalFormatting sqref="A85 G85:I85 C85:E85 K85">
    <cfRule type="containsErrors" dxfId="406" priority="475">
      <formula>ISERROR(A85)</formula>
    </cfRule>
    <cfRule type="notContainsErrors" dxfId="405" priority="476">
      <formula>NOT(ISERROR(A85))</formula>
    </cfRule>
  </conditionalFormatting>
  <conditionalFormatting sqref="O85">
    <cfRule type="expression" dxfId="404" priority="468">
      <formula>IF($O85="CONTINUA",1,0)</formula>
    </cfRule>
    <cfRule type="expression" dxfId="403" priority="469">
      <formula>IF($O85="REQUERIMIENTO",1,0)</formula>
    </cfRule>
    <cfRule type="expression" dxfId="402" priority="470">
      <formula>IF($O85="PERSISTE",1,0)</formula>
    </cfRule>
    <cfRule type="expression" dxfId="401" priority="471">
      <formula>IF($O85="PARCIALMENTE ATENDIDA",1,0)</formula>
    </cfRule>
    <cfRule type="expression" priority="472">
      <formula>IF($O85="ATENDIDA",1,0)</formula>
    </cfRule>
    <cfRule type="expression" dxfId="400" priority="473">
      <formula>IF($O85="DETECTADA",1,0)</formula>
    </cfRule>
  </conditionalFormatting>
  <conditionalFormatting sqref="O85">
    <cfRule type="expression" dxfId="399" priority="462">
      <formula>IF($O85="CONTINÚA",1,0)</formula>
    </cfRule>
    <cfRule type="expression" dxfId="398" priority="463">
      <formula>IF($O85="REQUERIMIENTO",1,0)</formula>
    </cfRule>
    <cfRule type="expression" dxfId="397" priority="464">
      <formula>IF($O85="PERSISTE",1,0)</formula>
    </cfRule>
    <cfRule type="expression" dxfId="396" priority="465">
      <formula>IF($O85="PARCIALMENTE ATENDIDA",1,0)</formula>
    </cfRule>
    <cfRule type="expression" priority="466">
      <formula>IF($O85="ATENDIDA",1,0)</formula>
    </cfRule>
    <cfRule type="expression" dxfId="395" priority="467">
      <formula>IF($O85="DETECTADA",1,0)</formula>
    </cfRule>
  </conditionalFormatting>
  <conditionalFormatting sqref="O85">
    <cfRule type="expression" dxfId="394" priority="456">
      <formula>IF($O85="CONTINUA",1,0)</formula>
    </cfRule>
    <cfRule type="expression" dxfId="393" priority="457">
      <formula>IF($O85="REQUERIMIENTO",1,0)</formula>
    </cfRule>
    <cfRule type="expression" dxfId="392" priority="458">
      <formula>IF($O85="PERSISTE",1,0)</formula>
    </cfRule>
    <cfRule type="expression" dxfId="391" priority="459">
      <formula>IF($O85="PARCIALMENTE ATENDIDA",1,0)</formula>
    </cfRule>
    <cfRule type="expression" priority="460">
      <formula>IF($O85="ATENDIDA",1,0)</formula>
    </cfRule>
    <cfRule type="expression" dxfId="390" priority="461">
      <formula>IF($O85="DETECTADA",1,0)</formula>
    </cfRule>
  </conditionalFormatting>
  <conditionalFormatting sqref="O85">
    <cfRule type="expression" dxfId="389" priority="450">
      <formula>IF($O85="CONTINÚA",1,0)</formula>
    </cfRule>
    <cfRule type="expression" dxfId="388" priority="451">
      <formula>IF($O85="REQUERIMIENTO",1,0)</formula>
    </cfRule>
    <cfRule type="expression" dxfId="387" priority="452">
      <formula>IF($O85="PERSISTE",1,0)</formula>
    </cfRule>
    <cfRule type="expression" dxfId="386" priority="453">
      <formula>IF($O85="PARCIALMENTE ATENDIDA",1,0)</formula>
    </cfRule>
    <cfRule type="expression" priority="454">
      <formula>IF($O85="ATENDIDA",1,0)</formula>
    </cfRule>
    <cfRule type="expression" dxfId="385" priority="455">
      <formula>IF($O85="DETECTADA",1,0)</formula>
    </cfRule>
  </conditionalFormatting>
  <conditionalFormatting sqref="R85">
    <cfRule type="containsErrors" dxfId="384" priority="448">
      <formula>ISERROR(R85)</formula>
    </cfRule>
    <cfRule type="notContainsErrors" dxfId="383" priority="449">
      <formula>NOT(ISERROR(R85))</formula>
    </cfRule>
  </conditionalFormatting>
  <conditionalFormatting sqref="O93">
    <cfRule type="expression" dxfId="382" priority="442">
      <formula>IF($O93="CONTINUA",1,0)</formula>
    </cfRule>
    <cfRule type="expression" dxfId="381" priority="443">
      <formula>IF($O93="REQUERIMIENTO",1,0)</formula>
    </cfRule>
    <cfRule type="expression" dxfId="380" priority="444">
      <formula>IF($O93="PERSISTE",1,0)</formula>
    </cfRule>
    <cfRule type="expression" dxfId="379" priority="445">
      <formula>IF($O93="PARCIALMENTE ATENDIDA",1,0)</formula>
    </cfRule>
    <cfRule type="expression" priority="446">
      <formula>IF($O93="ATENDIDA",1,0)</formula>
    </cfRule>
    <cfRule type="expression" dxfId="378" priority="447">
      <formula>IF($O93="DETECTADA",1,0)</formula>
    </cfRule>
  </conditionalFormatting>
  <conditionalFormatting sqref="O93">
    <cfRule type="expression" dxfId="377" priority="436">
      <formula>IF($O93="CONTINÚA",1,0)</formula>
    </cfRule>
    <cfRule type="expression" dxfId="376" priority="437">
      <formula>IF($O93="REQUERIMIENTO",1,0)</formula>
    </cfRule>
    <cfRule type="expression" dxfId="375" priority="438">
      <formula>IF($O93="PERSISTE",1,0)</formula>
    </cfRule>
    <cfRule type="expression" dxfId="374" priority="439">
      <formula>IF($O93="PARCIALMENTE ATENDIDA",1,0)</formula>
    </cfRule>
    <cfRule type="expression" priority="440">
      <formula>IF($O93="ATENDIDA",1,0)</formula>
    </cfRule>
    <cfRule type="expression" dxfId="373" priority="441">
      <formula>IF($O93="DETECTADA",1,0)</formula>
    </cfRule>
  </conditionalFormatting>
  <conditionalFormatting sqref="O93">
    <cfRule type="expression" dxfId="372" priority="430">
      <formula>IF($O93="CONTINUA",1,0)</formula>
    </cfRule>
    <cfRule type="expression" dxfId="371" priority="431">
      <formula>IF($O93="REQUERIMIENTO",1,0)</formula>
    </cfRule>
    <cfRule type="expression" dxfId="370" priority="432">
      <formula>IF($O93="PERSISTE",1,0)</formula>
    </cfRule>
    <cfRule type="expression" dxfId="369" priority="433">
      <formula>IF($O93="PARCIALMENTE ATENDIDA",1,0)</formula>
    </cfRule>
    <cfRule type="expression" priority="434">
      <formula>IF($O93="ATENDIDA",1,0)</formula>
    </cfRule>
    <cfRule type="expression" dxfId="368" priority="435">
      <formula>IF($O93="DETECTADA",1,0)</formula>
    </cfRule>
  </conditionalFormatting>
  <conditionalFormatting sqref="O93">
    <cfRule type="expression" dxfId="367" priority="424">
      <formula>IF($O93="CONTINÚA",1,0)</formula>
    </cfRule>
    <cfRule type="expression" dxfId="366" priority="425">
      <formula>IF($O93="REQUERIMIENTO",1,0)</formula>
    </cfRule>
    <cfRule type="expression" dxfId="365" priority="426">
      <formula>IF($O93="PERSISTE",1,0)</formula>
    </cfRule>
    <cfRule type="expression" dxfId="364" priority="427">
      <formula>IF($O93="PARCIALMENTE ATENDIDA",1,0)</formula>
    </cfRule>
    <cfRule type="expression" priority="428">
      <formula>IF($O93="ATENDIDA",1,0)</formula>
    </cfRule>
    <cfRule type="expression" dxfId="363" priority="429">
      <formula>IF($O93="DETECTADA",1,0)</formula>
    </cfRule>
  </conditionalFormatting>
  <conditionalFormatting sqref="R93">
    <cfRule type="containsErrors" dxfId="362" priority="422">
      <formula>ISERROR(R93)</formula>
    </cfRule>
    <cfRule type="notContainsErrors" dxfId="361" priority="423">
      <formula>NOT(ISERROR(R93))</formula>
    </cfRule>
  </conditionalFormatting>
  <conditionalFormatting sqref="G93:I93 C93:E93 K93">
    <cfRule type="containsErrors" dxfId="360" priority="420">
      <formula>ISERROR(C93)</formula>
    </cfRule>
    <cfRule type="notContainsErrors" dxfId="359" priority="421">
      <formula>NOT(ISERROR(C93))</formula>
    </cfRule>
  </conditionalFormatting>
  <conditionalFormatting sqref="A95">
    <cfRule type="cellIs" dxfId="358" priority="417" operator="equal">
      <formula>900000000</formula>
    </cfRule>
  </conditionalFormatting>
  <conditionalFormatting sqref="C95:E95 G95:I95 A95 K95">
    <cfRule type="containsErrors" dxfId="357" priority="418">
      <formula>ISERROR(A95)</formula>
    </cfRule>
    <cfRule type="notContainsErrors" dxfId="356" priority="419">
      <formula>NOT(ISERROR(A95))</formula>
    </cfRule>
  </conditionalFormatting>
  <conditionalFormatting sqref="A95">
    <cfRule type="cellIs" dxfId="355" priority="414" operator="equal">
      <formula>900000000</formula>
    </cfRule>
  </conditionalFormatting>
  <conditionalFormatting sqref="G95:I95 A95">
    <cfRule type="containsErrors" dxfId="354" priority="415">
      <formula>ISERROR(A95)</formula>
    </cfRule>
    <cfRule type="notContainsErrors" dxfId="353" priority="416">
      <formula>NOT(ISERROR(A95))</formula>
    </cfRule>
  </conditionalFormatting>
  <conditionalFormatting sqref="R95">
    <cfRule type="containsErrors" dxfId="352" priority="412">
      <formula>ISERROR(R95)</formula>
    </cfRule>
    <cfRule type="notContainsErrors" dxfId="351" priority="413">
      <formula>NOT(ISERROR(R95))</formula>
    </cfRule>
  </conditionalFormatting>
  <conditionalFormatting sqref="O95">
    <cfRule type="expression" dxfId="350" priority="406">
      <formula>IF($O95="CONTINUA",1,0)</formula>
    </cfRule>
    <cfRule type="expression" dxfId="349" priority="407">
      <formula>IF($O95="REQUERIMIENTO",1,0)</formula>
    </cfRule>
    <cfRule type="expression" dxfId="348" priority="408">
      <formula>IF($O95="PERSISTE",1,0)</formula>
    </cfRule>
    <cfRule type="expression" dxfId="347" priority="409">
      <formula>IF($O95="PARCIALMENTE ATENDIDA",1,0)</formula>
    </cfRule>
    <cfRule type="expression" priority="410">
      <formula>IF($O95="ATENDIDA",1,0)</formula>
    </cfRule>
    <cfRule type="expression" dxfId="346" priority="411">
      <formula>IF($O95="DETECTADA",1,0)</formula>
    </cfRule>
  </conditionalFormatting>
  <conditionalFormatting sqref="O95">
    <cfRule type="expression" dxfId="345" priority="400">
      <formula>IF($O95="CONTINÚA",1,0)</formula>
    </cfRule>
    <cfRule type="expression" dxfId="344" priority="401">
      <formula>IF($O95="REQUERIMIENTO",1,0)</formula>
    </cfRule>
    <cfRule type="expression" dxfId="343" priority="402">
      <formula>IF($O95="PERSISTE",1,0)</formula>
    </cfRule>
    <cfRule type="expression" dxfId="342" priority="403">
      <formula>IF($O95="PARCIALMENTE ATENDIDA",1,0)</formula>
    </cfRule>
    <cfRule type="expression" priority="404">
      <formula>IF($O95="ATENDIDA",1,0)</formula>
    </cfRule>
    <cfRule type="expression" dxfId="341" priority="405">
      <formula>IF($O95="DETECTADA",1,0)</formula>
    </cfRule>
  </conditionalFormatting>
  <conditionalFormatting sqref="O95">
    <cfRule type="expression" dxfId="340" priority="394">
      <formula>IF($O95="CONTINUA",1,0)</formula>
    </cfRule>
    <cfRule type="expression" dxfId="339" priority="395">
      <formula>IF($O95="REQUERIMIENTO",1,0)</formula>
    </cfRule>
    <cfRule type="expression" dxfId="338" priority="396">
      <formula>IF($O95="PERSISTE",1,0)</formula>
    </cfRule>
    <cfRule type="expression" dxfId="337" priority="397">
      <formula>IF($O95="PARCIALMENTE ATENDIDA",1,0)</formula>
    </cfRule>
    <cfRule type="expression" priority="398">
      <formula>IF($O95="ATENDIDA",1,0)</formula>
    </cfRule>
    <cfRule type="expression" dxfId="336" priority="399">
      <formula>IF($O95="DETECTADA",1,0)</formula>
    </cfRule>
  </conditionalFormatting>
  <conditionalFormatting sqref="O95">
    <cfRule type="expression" dxfId="335" priority="388">
      <formula>IF($O95="CONTINÚA",1,0)</formula>
    </cfRule>
    <cfRule type="expression" dxfId="334" priority="389">
      <formula>IF($O95="REQUERIMIENTO",1,0)</formula>
    </cfRule>
    <cfRule type="expression" dxfId="333" priority="390">
      <formula>IF($O95="PERSISTE",1,0)</formula>
    </cfRule>
    <cfRule type="expression" dxfId="332" priority="391">
      <formula>IF($O95="PARCIALMENTE ATENDIDA",1,0)</formula>
    </cfRule>
    <cfRule type="expression" priority="392">
      <formula>IF($O95="ATENDIDA",1,0)</formula>
    </cfRule>
    <cfRule type="expression" dxfId="331" priority="393">
      <formula>IF($O95="DETECTADA",1,0)</formula>
    </cfRule>
  </conditionalFormatting>
  <conditionalFormatting sqref="A96">
    <cfRule type="cellIs" dxfId="330" priority="385" operator="equal">
      <formula>900000000</formula>
    </cfRule>
  </conditionalFormatting>
  <conditionalFormatting sqref="C96:E96 G96:I96 A96 K96">
    <cfRule type="containsErrors" dxfId="329" priority="386">
      <formula>ISERROR(A96)</formula>
    </cfRule>
    <cfRule type="notContainsErrors" dxfId="328" priority="387">
      <formula>NOT(ISERROR(A96))</formula>
    </cfRule>
  </conditionalFormatting>
  <conditionalFormatting sqref="A96">
    <cfRule type="cellIs" dxfId="327" priority="382" operator="equal">
      <formula>900000000</formula>
    </cfRule>
  </conditionalFormatting>
  <conditionalFormatting sqref="G96:I96 A96">
    <cfRule type="containsErrors" dxfId="326" priority="383">
      <formula>ISERROR(A96)</formula>
    </cfRule>
    <cfRule type="notContainsErrors" dxfId="325" priority="384">
      <formula>NOT(ISERROR(A96))</formula>
    </cfRule>
  </conditionalFormatting>
  <conditionalFormatting sqref="R96">
    <cfRule type="containsErrors" dxfId="324" priority="380">
      <formula>ISERROR(R96)</formula>
    </cfRule>
    <cfRule type="notContainsErrors" dxfId="323" priority="381">
      <formula>NOT(ISERROR(R96))</formula>
    </cfRule>
  </conditionalFormatting>
  <conditionalFormatting sqref="O96">
    <cfRule type="expression" dxfId="322" priority="374">
      <formula>IF($O96="CONTINUA",1,0)</formula>
    </cfRule>
    <cfRule type="expression" dxfId="321" priority="375">
      <formula>IF($O96="REQUERIMIENTO",1,0)</formula>
    </cfRule>
    <cfRule type="expression" dxfId="320" priority="376">
      <formula>IF($O96="PERSISTE",1,0)</formula>
    </cfRule>
    <cfRule type="expression" dxfId="319" priority="377">
      <formula>IF($O96="PARCIALMENTE ATENDIDA",1,0)</formula>
    </cfRule>
    <cfRule type="expression" priority="378">
      <formula>IF($O96="ATENDIDA",1,0)</formula>
    </cfRule>
    <cfRule type="expression" dxfId="318" priority="379">
      <formula>IF($O96="DETECTADA",1,0)</formula>
    </cfRule>
  </conditionalFormatting>
  <conditionalFormatting sqref="O96">
    <cfRule type="expression" dxfId="317" priority="368">
      <formula>IF($O96="CONTINÚA",1,0)</formula>
    </cfRule>
    <cfRule type="expression" dxfId="316" priority="369">
      <formula>IF($O96="REQUERIMIENTO",1,0)</formula>
    </cfRule>
    <cfRule type="expression" dxfId="315" priority="370">
      <formula>IF($O96="PERSISTE",1,0)</formula>
    </cfRule>
    <cfRule type="expression" dxfId="314" priority="371">
      <formula>IF($O96="PARCIALMENTE ATENDIDA",1,0)</formula>
    </cfRule>
    <cfRule type="expression" priority="372">
      <formula>IF($O96="ATENDIDA",1,0)</formula>
    </cfRule>
    <cfRule type="expression" dxfId="313" priority="373">
      <formula>IF($O96="DETECTADA",1,0)</formula>
    </cfRule>
  </conditionalFormatting>
  <conditionalFormatting sqref="O96">
    <cfRule type="expression" dxfId="312" priority="362">
      <formula>IF($O96="CONTINUA",1,0)</formula>
    </cfRule>
    <cfRule type="expression" dxfId="311" priority="363">
      <formula>IF($O96="REQUERIMIENTO",1,0)</formula>
    </cfRule>
    <cfRule type="expression" dxfId="310" priority="364">
      <formula>IF($O96="PERSISTE",1,0)</formula>
    </cfRule>
    <cfRule type="expression" dxfId="309" priority="365">
      <formula>IF($O96="PARCIALMENTE ATENDIDA",1,0)</formula>
    </cfRule>
    <cfRule type="expression" priority="366">
      <formula>IF($O96="ATENDIDA",1,0)</formula>
    </cfRule>
    <cfRule type="expression" dxfId="308" priority="367">
      <formula>IF($O96="DETECTADA",1,0)</formula>
    </cfRule>
  </conditionalFormatting>
  <conditionalFormatting sqref="O96">
    <cfRule type="expression" dxfId="307" priority="356">
      <formula>IF($O96="CONTINÚA",1,0)</formula>
    </cfRule>
    <cfRule type="expression" dxfId="306" priority="357">
      <formula>IF($O96="REQUERIMIENTO",1,0)</formula>
    </cfRule>
    <cfRule type="expression" dxfId="305" priority="358">
      <formula>IF($O96="PERSISTE",1,0)</formula>
    </cfRule>
    <cfRule type="expression" dxfId="304" priority="359">
      <formula>IF($O96="PARCIALMENTE ATENDIDA",1,0)</formula>
    </cfRule>
    <cfRule type="expression" priority="360">
      <formula>IF($O96="ATENDIDA",1,0)</formula>
    </cfRule>
    <cfRule type="expression" dxfId="303" priority="361">
      <formula>IF($O96="DETECTADA",1,0)</formula>
    </cfRule>
  </conditionalFormatting>
  <conditionalFormatting sqref="A89">
    <cfRule type="cellIs" dxfId="302" priority="353" operator="equal">
      <formula>900000000</formula>
    </cfRule>
  </conditionalFormatting>
  <conditionalFormatting sqref="A89 G89:I89 C89:E89 K89">
    <cfRule type="containsErrors" dxfId="301" priority="354">
      <formula>ISERROR(A89)</formula>
    </cfRule>
    <cfRule type="notContainsErrors" dxfId="300" priority="355">
      <formula>NOT(ISERROR(A89))</formula>
    </cfRule>
  </conditionalFormatting>
  <conditionalFormatting sqref="O89">
    <cfRule type="expression" dxfId="299" priority="347">
      <formula>IF($O89="CONTINUA",1,0)</formula>
    </cfRule>
    <cfRule type="expression" dxfId="298" priority="348">
      <formula>IF($O89="REQUERIMIENTO",1,0)</formula>
    </cfRule>
    <cfRule type="expression" dxfId="297" priority="349">
      <formula>IF($O89="PERSISTE",1,0)</formula>
    </cfRule>
    <cfRule type="expression" dxfId="296" priority="350">
      <formula>IF($O89="PARCIALMENTE ATENDIDA",1,0)</formula>
    </cfRule>
    <cfRule type="expression" priority="351">
      <formula>IF($O89="ATENDIDA",1,0)</formula>
    </cfRule>
    <cfRule type="expression" dxfId="295" priority="352">
      <formula>IF($O89="DETECTADA",1,0)</formula>
    </cfRule>
  </conditionalFormatting>
  <conditionalFormatting sqref="O89">
    <cfRule type="expression" dxfId="294" priority="341">
      <formula>IF($O89="CONTINÚA",1,0)</formula>
    </cfRule>
    <cfRule type="expression" dxfId="293" priority="342">
      <formula>IF($O89="REQUERIMIENTO",1,0)</formula>
    </cfRule>
    <cfRule type="expression" dxfId="292" priority="343">
      <formula>IF($O89="PERSISTE",1,0)</formula>
    </cfRule>
    <cfRule type="expression" dxfId="291" priority="344">
      <formula>IF($O89="PARCIALMENTE ATENDIDA",1,0)</formula>
    </cfRule>
    <cfRule type="expression" priority="345">
      <formula>IF($O89="ATENDIDA",1,0)</formula>
    </cfRule>
    <cfRule type="expression" dxfId="290" priority="346">
      <formula>IF($O89="DETECTADA",1,0)</formula>
    </cfRule>
  </conditionalFormatting>
  <conditionalFormatting sqref="O89">
    <cfRule type="expression" dxfId="289" priority="335">
      <formula>IF($O89="CONTINUA",1,0)</formula>
    </cfRule>
    <cfRule type="expression" dxfId="288" priority="336">
      <formula>IF($O89="REQUERIMIENTO",1,0)</formula>
    </cfRule>
    <cfRule type="expression" dxfId="287" priority="337">
      <formula>IF($O89="PERSISTE",1,0)</formula>
    </cfRule>
    <cfRule type="expression" dxfId="286" priority="338">
      <formula>IF($O89="PARCIALMENTE ATENDIDA",1,0)</formula>
    </cfRule>
    <cfRule type="expression" priority="339">
      <formula>IF($O89="ATENDIDA",1,0)</formula>
    </cfRule>
    <cfRule type="expression" dxfId="285" priority="340">
      <formula>IF($O89="DETECTADA",1,0)</formula>
    </cfRule>
  </conditionalFormatting>
  <conditionalFormatting sqref="O89">
    <cfRule type="expression" dxfId="284" priority="329">
      <formula>IF($O89="CONTINÚA",1,0)</formula>
    </cfRule>
    <cfRule type="expression" dxfId="283" priority="330">
      <formula>IF($O89="REQUERIMIENTO",1,0)</formula>
    </cfRule>
    <cfRule type="expression" dxfId="282" priority="331">
      <formula>IF($O89="PERSISTE",1,0)</formula>
    </cfRule>
    <cfRule type="expression" dxfId="281" priority="332">
      <formula>IF($O89="PARCIALMENTE ATENDIDA",1,0)</formula>
    </cfRule>
    <cfRule type="expression" priority="333">
      <formula>IF($O89="ATENDIDA",1,0)</formula>
    </cfRule>
    <cfRule type="expression" dxfId="280" priority="334">
      <formula>IF($O89="DETECTADA",1,0)</formula>
    </cfRule>
  </conditionalFormatting>
  <conditionalFormatting sqref="R89">
    <cfRule type="containsErrors" dxfId="279" priority="327">
      <formula>ISERROR(R89)</formula>
    </cfRule>
    <cfRule type="notContainsErrors" dxfId="278" priority="328">
      <formula>NOT(ISERROR(R89))</formula>
    </cfRule>
  </conditionalFormatting>
  <conditionalFormatting sqref="A113">
    <cfRule type="cellIs" dxfId="277" priority="324" operator="equal">
      <formula>900000000</formula>
    </cfRule>
  </conditionalFormatting>
  <conditionalFormatting sqref="A113 G113:I113 C113:E113 K113">
    <cfRule type="containsErrors" dxfId="276" priority="325">
      <formula>ISERROR(A113)</formula>
    </cfRule>
    <cfRule type="notContainsErrors" dxfId="275" priority="326">
      <formula>NOT(ISERROR(A113))</formula>
    </cfRule>
  </conditionalFormatting>
  <conditionalFormatting sqref="O113">
    <cfRule type="expression" dxfId="274" priority="318">
      <formula>IF($O113="CONTINUA",1,0)</formula>
    </cfRule>
    <cfRule type="expression" dxfId="273" priority="319">
      <formula>IF($O113="REQUERIMIENTO",1,0)</formula>
    </cfRule>
    <cfRule type="expression" dxfId="272" priority="320">
      <formula>IF($O113="PERSISTE",1,0)</formula>
    </cfRule>
    <cfRule type="expression" dxfId="271" priority="321">
      <formula>IF($O113="PARCIALMENTE ATENDIDA",1,0)</formula>
    </cfRule>
    <cfRule type="expression" priority="322">
      <formula>IF($O113="ATENDIDA",1,0)</formula>
    </cfRule>
    <cfRule type="expression" dxfId="270" priority="323">
      <formula>IF($O113="DETECTADA",1,0)</formula>
    </cfRule>
  </conditionalFormatting>
  <conditionalFormatting sqref="O113">
    <cfRule type="expression" dxfId="269" priority="312">
      <formula>IF($O113="CONTINÚA",1,0)</formula>
    </cfRule>
    <cfRule type="expression" dxfId="268" priority="313">
      <formula>IF($O113="REQUERIMIENTO",1,0)</formula>
    </cfRule>
    <cfRule type="expression" dxfId="267" priority="314">
      <formula>IF($O113="PERSISTE",1,0)</formula>
    </cfRule>
    <cfRule type="expression" dxfId="266" priority="315">
      <formula>IF($O113="PARCIALMENTE ATENDIDA",1,0)</formula>
    </cfRule>
    <cfRule type="expression" priority="316">
      <formula>IF($O113="ATENDIDA",1,0)</formula>
    </cfRule>
    <cfRule type="expression" dxfId="265" priority="317">
      <formula>IF($O113="DETECTADA",1,0)</formula>
    </cfRule>
  </conditionalFormatting>
  <conditionalFormatting sqref="O113">
    <cfRule type="expression" dxfId="264" priority="306">
      <formula>IF($O113="CONTINUA",1,0)</formula>
    </cfRule>
    <cfRule type="expression" dxfId="263" priority="307">
      <formula>IF($O113="REQUERIMIENTO",1,0)</formula>
    </cfRule>
    <cfRule type="expression" dxfId="262" priority="308">
      <formula>IF($O113="PERSISTE",1,0)</formula>
    </cfRule>
    <cfRule type="expression" dxfId="261" priority="309">
      <formula>IF($O113="PARCIALMENTE ATENDIDA",1,0)</formula>
    </cfRule>
    <cfRule type="expression" priority="310">
      <formula>IF($O113="ATENDIDA",1,0)</formula>
    </cfRule>
    <cfRule type="expression" dxfId="260" priority="311">
      <formula>IF($O113="DETECTADA",1,0)</formula>
    </cfRule>
  </conditionalFormatting>
  <conditionalFormatting sqref="O113">
    <cfRule type="expression" dxfId="259" priority="300">
      <formula>IF($O113="CONTINÚA",1,0)</formula>
    </cfRule>
    <cfRule type="expression" dxfId="258" priority="301">
      <formula>IF($O113="REQUERIMIENTO",1,0)</formula>
    </cfRule>
    <cfRule type="expression" dxfId="257" priority="302">
      <formula>IF($O113="PERSISTE",1,0)</formula>
    </cfRule>
    <cfRule type="expression" dxfId="256" priority="303">
      <formula>IF($O113="PARCIALMENTE ATENDIDA",1,0)</formula>
    </cfRule>
    <cfRule type="expression" priority="304">
      <formula>IF($O113="ATENDIDA",1,0)</formula>
    </cfRule>
    <cfRule type="expression" dxfId="255" priority="305">
      <formula>IF($O113="DETECTADA",1,0)</formula>
    </cfRule>
  </conditionalFormatting>
  <conditionalFormatting sqref="R113">
    <cfRule type="containsErrors" dxfId="254" priority="298">
      <formula>ISERROR(R113)</formula>
    </cfRule>
    <cfRule type="notContainsErrors" dxfId="253" priority="299">
      <formula>NOT(ISERROR(R113))</formula>
    </cfRule>
  </conditionalFormatting>
  <conditionalFormatting sqref="A111:A112">
    <cfRule type="cellIs" dxfId="252" priority="295" operator="equal">
      <formula>900000000</formula>
    </cfRule>
  </conditionalFormatting>
  <conditionalFormatting sqref="G111:I111 C111:E111 K111 A111:A112">
    <cfRule type="containsErrors" dxfId="251" priority="296">
      <formula>ISERROR(A111)</formula>
    </cfRule>
    <cfRule type="notContainsErrors" dxfId="250" priority="297">
      <formula>NOT(ISERROR(A111))</formula>
    </cfRule>
  </conditionalFormatting>
  <conditionalFormatting sqref="O111">
    <cfRule type="expression" dxfId="249" priority="289">
      <formula>IF($O111="CONTINUA",1,0)</formula>
    </cfRule>
    <cfRule type="expression" dxfId="248" priority="290">
      <formula>IF($O111="REQUERIMIENTO",1,0)</formula>
    </cfRule>
    <cfRule type="expression" dxfId="247" priority="291">
      <formula>IF($O111="PERSISTE",1,0)</formula>
    </cfRule>
    <cfRule type="expression" dxfId="246" priority="292">
      <formula>IF($O111="PARCIALMENTE ATENDIDA",1,0)</formula>
    </cfRule>
    <cfRule type="expression" priority="293">
      <formula>IF($O111="ATENDIDA",1,0)</formula>
    </cfRule>
    <cfRule type="expression" dxfId="245" priority="294">
      <formula>IF($O111="DETECTADA",1,0)</formula>
    </cfRule>
  </conditionalFormatting>
  <conditionalFormatting sqref="O111">
    <cfRule type="expression" dxfId="244" priority="283">
      <formula>IF($O111="CONTINÚA",1,0)</formula>
    </cfRule>
    <cfRule type="expression" dxfId="243" priority="284">
      <formula>IF($O111="REQUERIMIENTO",1,0)</formula>
    </cfRule>
    <cfRule type="expression" dxfId="242" priority="285">
      <formula>IF($O111="PERSISTE",1,0)</formula>
    </cfRule>
    <cfRule type="expression" dxfId="241" priority="286">
      <formula>IF($O111="PARCIALMENTE ATENDIDA",1,0)</formula>
    </cfRule>
    <cfRule type="expression" priority="287">
      <formula>IF($O111="ATENDIDA",1,0)</formula>
    </cfRule>
    <cfRule type="expression" dxfId="240" priority="288">
      <formula>IF($O111="DETECTADA",1,0)</formula>
    </cfRule>
  </conditionalFormatting>
  <conditionalFormatting sqref="O111">
    <cfRule type="expression" dxfId="239" priority="277">
      <formula>IF($O111="CONTINUA",1,0)</formula>
    </cfRule>
    <cfRule type="expression" dxfId="238" priority="278">
      <formula>IF($O111="REQUERIMIENTO",1,0)</formula>
    </cfRule>
    <cfRule type="expression" dxfId="237" priority="279">
      <formula>IF($O111="PERSISTE",1,0)</formula>
    </cfRule>
    <cfRule type="expression" dxfId="236" priority="280">
      <formula>IF($O111="PARCIALMENTE ATENDIDA",1,0)</formula>
    </cfRule>
    <cfRule type="expression" priority="281">
      <formula>IF($O111="ATENDIDA",1,0)</formula>
    </cfRule>
    <cfRule type="expression" dxfId="235" priority="282">
      <formula>IF($O111="DETECTADA",1,0)</formula>
    </cfRule>
  </conditionalFormatting>
  <conditionalFormatting sqref="O111">
    <cfRule type="expression" dxfId="234" priority="271">
      <formula>IF($O111="CONTINÚA",1,0)</formula>
    </cfRule>
    <cfRule type="expression" dxfId="233" priority="272">
      <formula>IF($O111="REQUERIMIENTO",1,0)</formula>
    </cfRule>
    <cfRule type="expression" dxfId="232" priority="273">
      <formula>IF($O111="PERSISTE",1,0)</formula>
    </cfRule>
    <cfRule type="expression" dxfId="231" priority="274">
      <formula>IF($O111="PARCIALMENTE ATENDIDA",1,0)</formula>
    </cfRule>
    <cfRule type="expression" priority="275">
      <formula>IF($O111="ATENDIDA",1,0)</formula>
    </cfRule>
    <cfRule type="expression" dxfId="230" priority="276">
      <formula>IF($O111="DETECTADA",1,0)</formula>
    </cfRule>
  </conditionalFormatting>
  <conditionalFormatting sqref="R111">
    <cfRule type="containsErrors" dxfId="229" priority="269">
      <formula>ISERROR(R111)</formula>
    </cfRule>
    <cfRule type="notContainsErrors" dxfId="228" priority="270">
      <formula>NOT(ISERROR(R111))</formula>
    </cfRule>
  </conditionalFormatting>
  <conditionalFormatting sqref="O112">
    <cfRule type="expression" dxfId="227" priority="263">
      <formula>IF($O112="CONTINUA",1,0)</formula>
    </cfRule>
    <cfRule type="expression" dxfId="226" priority="264">
      <formula>IF($O112="REQUERIMIENTO",1,0)</formula>
    </cfRule>
    <cfRule type="expression" dxfId="225" priority="265">
      <formula>IF($O112="PERSISTE",1,0)</formula>
    </cfRule>
    <cfRule type="expression" dxfId="224" priority="266">
      <formula>IF($O112="PARCIALMENTE ATENDIDA",1,0)</formula>
    </cfRule>
    <cfRule type="expression" priority="267">
      <formula>IF($O112="ATENDIDA",1,0)</formula>
    </cfRule>
    <cfRule type="expression" dxfId="223" priority="268">
      <formula>IF($O112="DETECTADA",1,0)</formula>
    </cfRule>
  </conditionalFormatting>
  <conditionalFormatting sqref="O112">
    <cfRule type="expression" dxfId="222" priority="257">
      <formula>IF($O112="CONTINÚA",1,0)</formula>
    </cfRule>
    <cfRule type="expression" dxfId="221" priority="258">
      <formula>IF($O112="REQUERIMIENTO",1,0)</formula>
    </cfRule>
    <cfRule type="expression" dxfId="220" priority="259">
      <formula>IF($O112="PERSISTE",1,0)</formula>
    </cfRule>
    <cfRule type="expression" dxfId="219" priority="260">
      <formula>IF($O112="PARCIALMENTE ATENDIDA",1,0)</formula>
    </cfRule>
    <cfRule type="expression" priority="261">
      <formula>IF($O112="ATENDIDA",1,0)</formula>
    </cfRule>
    <cfRule type="expression" dxfId="218" priority="262">
      <formula>IF($O112="DETECTADA",1,0)</formula>
    </cfRule>
  </conditionalFormatting>
  <conditionalFormatting sqref="O112">
    <cfRule type="expression" dxfId="217" priority="251">
      <formula>IF($O112="CONTINUA",1,0)</formula>
    </cfRule>
    <cfRule type="expression" dxfId="216" priority="252">
      <formula>IF($O112="REQUERIMIENTO",1,0)</formula>
    </cfRule>
    <cfRule type="expression" dxfId="215" priority="253">
      <formula>IF($O112="PERSISTE",1,0)</formula>
    </cfRule>
    <cfRule type="expression" dxfId="214" priority="254">
      <formula>IF($O112="PARCIALMENTE ATENDIDA",1,0)</formula>
    </cfRule>
    <cfRule type="expression" priority="255">
      <formula>IF($O112="ATENDIDA",1,0)</formula>
    </cfRule>
    <cfRule type="expression" dxfId="213" priority="256">
      <formula>IF($O112="DETECTADA",1,0)</formula>
    </cfRule>
  </conditionalFormatting>
  <conditionalFormatting sqref="O112">
    <cfRule type="expression" dxfId="212" priority="245">
      <formula>IF($O112="CONTINÚA",1,0)</formula>
    </cfRule>
    <cfRule type="expression" dxfId="211" priority="246">
      <formula>IF($O112="REQUERIMIENTO",1,0)</formula>
    </cfRule>
    <cfRule type="expression" dxfId="210" priority="247">
      <formula>IF($O112="PERSISTE",1,0)</formula>
    </cfRule>
    <cfRule type="expression" dxfId="209" priority="248">
      <formula>IF($O112="PARCIALMENTE ATENDIDA",1,0)</formula>
    </cfRule>
    <cfRule type="expression" priority="249">
      <formula>IF($O112="ATENDIDA",1,0)</formula>
    </cfRule>
    <cfRule type="expression" dxfId="208" priority="250">
      <formula>IF($O112="DETECTADA",1,0)</formula>
    </cfRule>
  </conditionalFormatting>
  <conditionalFormatting sqref="R112">
    <cfRule type="containsErrors" dxfId="207" priority="243">
      <formula>ISERROR(R112)</formula>
    </cfRule>
    <cfRule type="notContainsErrors" dxfId="206" priority="244">
      <formula>NOT(ISERROR(R112))</formula>
    </cfRule>
  </conditionalFormatting>
  <conditionalFormatting sqref="G112:I112 C112:E112 K112">
    <cfRule type="containsErrors" dxfId="205" priority="241">
      <formula>ISERROR(C112)</formula>
    </cfRule>
    <cfRule type="notContainsErrors" dxfId="204" priority="242">
      <formula>NOT(ISERROR(C112))</formula>
    </cfRule>
  </conditionalFormatting>
  <conditionalFormatting sqref="A129">
    <cfRule type="cellIs" dxfId="203" priority="238" operator="equal">
      <formula>900000000</formula>
    </cfRule>
  </conditionalFormatting>
  <conditionalFormatting sqref="A129 G129:I129 C129:E129 K129">
    <cfRule type="containsErrors" dxfId="202" priority="239">
      <formula>ISERROR(A129)</formula>
    </cfRule>
    <cfRule type="notContainsErrors" dxfId="201" priority="240">
      <formula>NOT(ISERROR(A129))</formula>
    </cfRule>
  </conditionalFormatting>
  <conditionalFormatting sqref="O129">
    <cfRule type="expression" dxfId="200" priority="232">
      <formula>IF($O129="CONTINUA",1,0)</formula>
    </cfRule>
    <cfRule type="expression" dxfId="199" priority="233">
      <formula>IF($O129="REQUERIMIENTO",1,0)</formula>
    </cfRule>
    <cfRule type="expression" dxfId="198" priority="234">
      <formula>IF($O129="PERSISTE",1,0)</formula>
    </cfRule>
    <cfRule type="expression" dxfId="197" priority="235">
      <formula>IF($O129="PARCIALMENTE ATENDIDA",1,0)</formula>
    </cfRule>
    <cfRule type="expression" priority="236">
      <formula>IF($O129="ATENDIDA",1,0)</formula>
    </cfRule>
    <cfRule type="expression" dxfId="196" priority="237">
      <formula>IF($O129="DETECTADA",1,0)</formula>
    </cfRule>
  </conditionalFormatting>
  <conditionalFormatting sqref="O129">
    <cfRule type="expression" dxfId="195" priority="226">
      <formula>IF($O129="CONTINÚA",1,0)</formula>
    </cfRule>
    <cfRule type="expression" dxfId="194" priority="227">
      <formula>IF($O129="REQUERIMIENTO",1,0)</formula>
    </cfRule>
    <cfRule type="expression" dxfId="193" priority="228">
      <formula>IF($O129="PERSISTE",1,0)</formula>
    </cfRule>
    <cfRule type="expression" dxfId="192" priority="229">
      <formula>IF($O129="PARCIALMENTE ATENDIDA",1,0)</formula>
    </cfRule>
    <cfRule type="expression" priority="230">
      <formula>IF($O129="ATENDIDA",1,0)</formula>
    </cfRule>
    <cfRule type="expression" dxfId="191" priority="231">
      <formula>IF($O129="DETECTADA",1,0)</formula>
    </cfRule>
  </conditionalFormatting>
  <conditionalFormatting sqref="O129">
    <cfRule type="expression" dxfId="190" priority="220">
      <formula>IF($O129="CONTINUA",1,0)</formula>
    </cfRule>
    <cfRule type="expression" dxfId="189" priority="221">
      <formula>IF($O129="REQUERIMIENTO",1,0)</formula>
    </cfRule>
    <cfRule type="expression" dxfId="188" priority="222">
      <formula>IF($O129="PERSISTE",1,0)</formula>
    </cfRule>
    <cfRule type="expression" dxfId="187" priority="223">
      <formula>IF($O129="PARCIALMENTE ATENDIDA",1,0)</formula>
    </cfRule>
    <cfRule type="expression" priority="224">
      <formula>IF($O129="ATENDIDA",1,0)</formula>
    </cfRule>
    <cfRule type="expression" dxfId="186" priority="225">
      <formula>IF($O129="DETECTADA",1,0)</formula>
    </cfRule>
  </conditionalFormatting>
  <conditionalFormatting sqref="O129">
    <cfRule type="expression" dxfId="185" priority="214">
      <formula>IF($O129="CONTINÚA",1,0)</formula>
    </cfRule>
    <cfRule type="expression" dxfId="184" priority="215">
      <formula>IF($O129="REQUERIMIENTO",1,0)</formula>
    </cfRule>
    <cfRule type="expression" dxfId="183" priority="216">
      <formula>IF($O129="PERSISTE",1,0)</formula>
    </cfRule>
    <cfRule type="expression" dxfId="182" priority="217">
      <formula>IF($O129="PARCIALMENTE ATENDIDA",1,0)</formula>
    </cfRule>
    <cfRule type="expression" priority="218">
      <formula>IF($O129="ATENDIDA",1,0)</formula>
    </cfRule>
    <cfRule type="expression" dxfId="181" priority="219">
      <formula>IF($O129="DETECTADA",1,0)</formula>
    </cfRule>
  </conditionalFormatting>
  <conditionalFormatting sqref="R129">
    <cfRule type="containsErrors" dxfId="180" priority="212">
      <formula>ISERROR(R129)</formula>
    </cfRule>
    <cfRule type="notContainsErrors" dxfId="179" priority="213">
      <formula>NOT(ISERROR(R129))</formula>
    </cfRule>
  </conditionalFormatting>
  <conditionalFormatting sqref="A142">
    <cfRule type="cellIs" dxfId="178" priority="209" operator="equal">
      <formula>900000000</formula>
    </cfRule>
  </conditionalFormatting>
  <conditionalFormatting sqref="R142 C142:E142 G142:I142 A142 K142">
    <cfRule type="containsErrors" dxfId="177" priority="210">
      <formula>ISERROR(A142)</formula>
    </cfRule>
    <cfRule type="notContainsErrors" dxfId="176" priority="211">
      <formula>NOT(ISERROR(A142))</formula>
    </cfRule>
  </conditionalFormatting>
  <conditionalFormatting sqref="O142">
    <cfRule type="expression" dxfId="175" priority="203">
      <formula>IF($O142="CONTINUA",1,0)</formula>
    </cfRule>
    <cfRule type="expression" dxfId="174" priority="204">
      <formula>IF($O142="REQUERIMIENTO",1,0)</formula>
    </cfRule>
    <cfRule type="expression" dxfId="173" priority="205">
      <formula>IF($O142="PERSISTE",1,0)</formula>
    </cfRule>
    <cfRule type="expression" dxfId="172" priority="206">
      <formula>IF($O142="PARCIALMENTE ATENDIDA",1,0)</formula>
    </cfRule>
    <cfRule type="expression" priority="207">
      <formula>IF($O142="ATENDIDA",1,0)</formula>
    </cfRule>
    <cfRule type="expression" dxfId="171" priority="208">
      <formula>IF($O142="DETECTADA",1,0)</formula>
    </cfRule>
  </conditionalFormatting>
  <conditionalFormatting sqref="O142">
    <cfRule type="expression" dxfId="170" priority="197">
      <formula>IF($O142="CONTINÚA",1,0)</formula>
    </cfRule>
    <cfRule type="expression" dxfId="169" priority="198">
      <formula>IF($O142="REQUERIMIENTO",1,0)</formula>
    </cfRule>
    <cfRule type="expression" dxfId="168" priority="199">
      <formula>IF($O142="PERSISTE",1,0)</formula>
    </cfRule>
    <cfRule type="expression" dxfId="167" priority="200">
      <formula>IF($O142="PARCIALMENTE ATENDIDA",1,0)</formula>
    </cfRule>
    <cfRule type="expression" priority="201">
      <formula>IF($O142="ATENDIDA",1,0)</formula>
    </cfRule>
    <cfRule type="expression" dxfId="166" priority="202">
      <formula>IF($O142="DETECTADA",1,0)</formula>
    </cfRule>
  </conditionalFormatting>
  <conditionalFormatting sqref="O142">
    <cfRule type="expression" dxfId="165" priority="191">
      <formula>IF($O142="CONTINUA",1,0)</formula>
    </cfRule>
    <cfRule type="expression" dxfId="164" priority="192">
      <formula>IF($O142="REQUERIMIENTO",1,0)</formula>
    </cfRule>
    <cfRule type="expression" dxfId="163" priority="193">
      <formula>IF($O142="PERSISTE",1,0)</formula>
    </cfRule>
    <cfRule type="expression" dxfId="162" priority="194">
      <formula>IF($O142="PARCIALMENTE ATENDIDA",1,0)</formula>
    </cfRule>
    <cfRule type="expression" priority="195">
      <formula>IF($O142="ATENDIDA",1,0)</formula>
    </cfRule>
    <cfRule type="expression" dxfId="161" priority="196">
      <formula>IF($O142="DETECTADA",1,0)</formula>
    </cfRule>
  </conditionalFormatting>
  <conditionalFormatting sqref="O142">
    <cfRule type="expression" dxfId="160" priority="185">
      <formula>IF($O142="CONTINUA",1,0)</formula>
    </cfRule>
    <cfRule type="expression" dxfId="159" priority="186">
      <formula>IF($O142="REQUERIMIENTO",1,0)</formula>
    </cfRule>
    <cfRule type="expression" dxfId="158" priority="187">
      <formula>IF($O142="PERSISTE",1,0)</formula>
    </cfRule>
    <cfRule type="expression" dxfId="157" priority="188">
      <formula>IF($O142="PARCIALMENTE ATENDIDA",1,0)</formula>
    </cfRule>
    <cfRule type="expression" priority="189">
      <formula>IF($O142="ATENDIDA",1,0)</formula>
    </cfRule>
    <cfRule type="expression" dxfId="156" priority="190">
      <formula>IF($O142="DETECTADA",1,0)</formula>
    </cfRule>
  </conditionalFormatting>
  <conditionalFormatting sqref="O142">
    <cfRule type="expression" dxfId="155" priority="179">
      <formula>IF($O142="CONTINUA",1,0)</formula>
    </cfRule>
    <cfRule type="expression" dxfId="154" priority="180">
      <formula>IF($O142="REQUERIMIENTO",1,0)</formula>
    </cfRule>
    <cfRule type="expression" dxfId="153" priority="181">
      <formula>IF($O142="PERSISTE",1,0)</formula>
    </cfRule>
    <cfRule type="expression" dxfId="152" priority="182">
      <formula>IF($O142="PARCIALMENTE ATENDIDA",1,0)</formula>
    </cfRule>
    <cfRule type="expression" priority="183">
      <formula>IF($O142="ATENDIDA",1,0)</formula>
    </cfRule>
    <cfRule type="expression" dxfId="151" priority="184">
      <formula>IF($O142="DETECTADA",1,0)</formula>
    </cfRule>
  </conditionalFormatting>
  <conditionalFormatting sqref="O142">
    <cfRule type="expression" dxfId="150" priority="173">
      <formula>IF($O142="CONTINUA",1,0)</formula>
    </cfRule>
    <cfRule type="expression" dxfId="149" priority="174">
      <formula>IF($O142="REQUERIMIENTO",1,0)</formula>
    </cfRule>
    <cfRule type="expression" dxfId="148" priority="175">
      <formula>IF($O142="PERSISTE",1,0)</formula>
    </cfRule>
    <cfRule type="expression" dxfId="147" priority="176">
      <formula>IF($O142="PARCIALMENTE ATENDIDA",1,0)</formula>
    </cfRule>
    <cfRule type="expression" priority="177">
      <formula>IF($O142="ATENDIDA",1,0)</formula>
    </cfRule>
    <cfRule type="expression" dxfId="146" priority="178">
      <formula>IF($O142="DETECTADA",1,0)</formula>
    </cfRule>
  </conditionalFormatting>
  <conditionalFormatting sqref="O142">
    <cfRule type="expression" dxfId="145" priority="167">
      <formula>IF($O142="CONTINUA",1,0)</formula>
    </cfRule>
    <cfRule type="expression" dxfId="144" priority="168">
      <formula>IF($O142="REQUERIMIENTO",1,0)</formula>
    </cfRule>
    <cfRule type="expression" dxfId="143" priority="169">
      <formula>IF($O142="PERSISTE",1,0)</formula>
    </cfRule>
    <cfRule type="expression" dxfId="142" priority="170">
      <formula>IF($O142="PARCIALMENTE ATENDIDA",1,0)</formula>
    </cfRule>
    <cfRule type="expression" priority="171">
      <formula>IF($O142="ATENDIDA",1,0)</formula>
    </cfRule>
    <cfRule type="expression" dxfId="141" priority="172">
      <formula>IF($O142="DETECTADA",1,0)</formula>
    </cfRule>
  </conditionalFormatting>
  <conditionalFormatting sqref="O142">
    <cfRule type="expression" dxfId="140" priority="161">
      <formula>IF($O142="CONTINÚA",1,0)</formula>
    </cfRule>
    <cfRule type="expression" dxfId="139" priority="162">
      <formula>IF($O142="REQUERIMIENTO",1,0)</formula>
    </cfRule>
    <cfRule type="expression" dxfId="138" priority="163">
      <formula>IF($O142="PERSISTE",1,0)</formula>
    </cfRule>
    <cfRule type="expression" dxfId="137" priority="164">
      <formula>IF($O142="PARCIALMENTE ATENDIDA",1,0)</formula>
    </cfRule>
    <cfRule type="expression" priority="165">
      <formula>IF($O142="ATENDIDA",1,0)</formula>
    </cfRule>
    <cfRule type="expression" dxfId="136" priority="166">
      <formula>IF($O142="DETECTADA",1,0)</formula>
    </cfRule>
  </conditionalFormatting>
  <conditionalFormatting sqref="A143">
    <cfRule type="cellIs" dxfId="135" priority="158" operator="equal">
      <formula>900000000</formula>
    </cfRule>
  </conditionalFormatting>
  <conditionalFormatting sqref="R143 C143:E143 G143:I143 A143 K143">
    <cfRule type="containsErrors" dxfId="134" priority="159">
      <formula>ISERROR(A143)</formula>
    </cfRule>
    <cfRule type="notContainsErrors" dxfId="133" priority="160">
      <formula>NOT(ISERROR(A143))</formula>
    </cfRule>
  </conditionalFormatting>
  <conditionalFormatting sqref="O143">
    <cfRule type="expression" dxfId="132" priority="152">
      <formula>IF($O143="CONTINUA",1,0)</formula>
    </cfRule>
    <cfRule type="expression" dxfId="131" priority="153">
      <formula>IF($O143="REQUERIMIENTO",1,0)</formula>
    </cfRule>
    <cfRule type="expression" dxfId="130" priority="154">
      <formula>IF($O143="PERSISTE",1,0)</formula>
    </cfRule>
    <cfRule type="expression" dxfId="129" priority="155">
      <formula>IF($O143="PARCIALMENTE ATENDIDA",1,0)</formula>
    </cfRule>
    <cfRule type="expression" priority="156">
      <formula>IF($O143="ATENDIDA",1,0)</formula>
    </cfRule>
    <cfRule type="expression" dxfId="128" priority="157">
      <formula>IF($O143="DETECTADA",1,0)</formula>
    </cfRule>
  </conditionalFormatting>
  <conditionalFormatting sqref="O143">
    <cfRule type="expression" dxfId="127" priority="146">
      <formula>IF($O143="CONTINÚA",1,0)</formula>
    </cfRule>
    <cfRule type="expression" dxfId="126" priority="147">
      <formula>IF($O143="REQUERIMIENTO",1,0)</formula>
    </cfRule>
    <cfRule type="expression" dxfId="125" priority="148">
      <formula>IF($O143="PERSISTE",1,0)</formula>
    </cfRule>
    <cfRule type="expression" dxfId="124" priority="149">
      <formula>IF($O143="PARCIALMENTE ATENDIDA",1,0)</formula>
    </cfRule>
    <cfRule type="expression" priority="150">
      <formula>IF($O143="ATENDIDA",1,0)</formula>
    </cfRule>
    <cfRule type="expression" dxfId="123" priority="151">
      <formula>IF($O143="DETECTADA",1,0)</formula>
    </cfRule>
  </conditionalFormatting>
  <conditionalFormatting sqref="O143">
    <cfRule type="expression" dxfId="122" priority="140">
      <formula>IF($O143="CONTINUA",1,0)</formula>
    </cfRule>
    <cfRule type="expression" dxfId="121" priority="141">
      <formula>IF($O143="REQUERIMIENTO",1,0)</formula>
    </cfRule>
    <cfRule type="expression" dxfId="120" priority="142">
      <formula>IF($O143="PERSISTE",1,0)</formula>
    </cfRule>
    <cfRule type="expression" dxfId="119" priority="143">
      <formula>IF($O143="PARCIALMENTE ATENDIDA",1,0)</formula>
    </cfRule>
    <cfRule type="expression" priority="144">
      <formula>IF($O143="ATENDIDA",1,0)</formula>
    </cfRule>
    <cfRule type="expression" dxfId="118" priority="145">
      <formula>IF($O143="DETECTADA",1,0)</formula>
    </cfRule>
  </conditionalFormatting>
  <conditionalFormatting sqref="O143">
    <cfRule type="expression" dxfId="117" priority="134">
      <formula>IF($O143="CONTINUA",1,0)</formula>
    </cfRule>
    <cfRule type="expression" dxfId="116" priority="135">
      <formula>IF($O143="REQUERIMIENTO",1,0)</formula>
    </cfRule>
    <cfRule type="expression" dxfId="115" priority="136">
      <formula>IF($O143="PERSISTE",1,0)</formula>
    </cfRule>
    <cfRule type="expression" dxfId="114" priority="137">
      <formula>IF($O143="PARCIALMENTE ATENDIDA",1,0)</formula>
    </cfRule>
    <cfRule type="expression" priority="138">
      <formula>IF($O143="ATENDIDA",1,0)</formula>
    </cfRule>
    <cfRule type="expression" dxfId="113" priority="139">
      <formula>IF($O143="DETECTADA",1,0)</formula>
    </cfRule>
  </conditionalFormatting>
  <conditionalFormatting sqref="O143">
    <cfRule type="expression" dxfId="112" priority="128">
      <formula>IF($O143="CONTINUA",1,0)</formula>
    </cfRule>
    <cfRule type="expression" dxfId="111" priority="129">
      <formula>IF($O143="REQUERIMIENTO",1,0)</formula>
    </cfRule>
    <cfRule type="expression" dxfId="110" priority="130">
      <formula>IF($O143="PERSISTE",1,0)</formula>
    </cfRule>
    <cfRule type="expression" dxfId="109" priority="131">
      <formula>IF($O143="PARCIALMENTE ATENDIDA",1,0)</formula>
    </cfRule>
    <cfRule type="expression" priority="132">
      <formula>IF($O143="ATENDIDA",1,0)</formula>
    </cfRule>
    <cfRule type="expression" dxfId="108" priority="133">
      <formula>IF($O143="DETECTADA",1,0)</formula>
    </cfRule>
  </conditionalFormatting>
  <conditionalFormatting sqref="O143">
    <cfRule type="expression" dxfId="107" priority="122">
      <formula>IF($O143="CONTINUA",1,0)</formula>
    </cfRule>
    <cfRule type="expression" dxfId="106" priority="123">
      <formula>IF($O143="REQUERIMIENTO",1,0)</formula>
    </cfRule>
    <cfRule type="expression" dxfId="105" priority="124">
      <formula>IF($O143="PERSISTE",1,0)</formula>
    </cfRule>
    <cfRule type="expression" dxfId="104" priority="125">
      <formula>IF($O143="PARCIALMENTE ATENDIDA",1,0)</formula>
    </cfRule>
    <cfRule type="expression" priority="126">
      <formula>IF($O143="ATENDIDA",1,0)</formula>
    </cfRule>
    <cfRule type="expression" dxfId="103" priority="127">
      <formula>IF($O143="DETECTADA",1,0)</formula>
    </cfRule>
  </conditionalFormatting>
  <conditionalFormatting sqref="O143">
    <cfRule type="expression" dxfId="102" priority="116">
      <formula>IF($O143="CONTINUA",1,0)</formula>
    </cfRule>
    <cfRule type="expression" dxfId="101" priority="117">
      <formula>IF($O143="REQUERIMIENTO",1,0)</formula>
    </cfRule>
    <cfRule type="expression" dxfId="100" priority="118">
      <formula>IF($O143="PERSISTE",1,0)</formula>
    </cfRule>
    <cfRule type="expression" dxfId="99" priority="119">
      <formula>IF($O143="PARCIALMENTE ATENDIDA",1,0)</formula>
    </cfRule>
    <cfRule type="expression" priority="120">
      <formula>IF($O143="ATENDIDA",1,0)</formula>
    </cfRule>
    <cfRule type="expression" dxfId="98" priority="121">
      <formula>IF($O143="DETECTADA",1,0)</formula>
    </cfRule>
  </conditionalFormatting>
  <conditionalFormatting sqref="O143">
    <cfRule type="expression" dxfId="97" priority="110">
      <formula>IF($O143="CONTINÚA",1,0)</formula>
    </cfRule>
    <cfRule type="expression" dxfId="96" priority="111">
      <formula>IF($O143="REQUERIMIENTO",1,0)</formula>
    </cfRule>
    <cfRule type="expression" dxfId="95" priority="112">
      <formula>IF($O143="PERSISTE",1,0)</formula>
    </cfRule>
    <cfRule type="expression" dxfId="94" priority="113">
      <formula>IF($O143="PARCIALMENTE ATENDIDA",1,0)</formula>
    </cfRule>
    <cfRule type="expression" priority="114">
      <formula>IF($O143="ATENDIDA",1,0)</formula>
    </cfRule>
    <cfRule type="expression" dxfId="93" priority="115">
      <formula>IF($O143="DETECTADA",1,0)</formula>
    </cfRule>
  </conditionalFormatting>
  <conditionalFormatting sqref="A133">
    <cfRule type="cellIs" dxfId="92" priority="107" operator="equal">
      <formula>900000000</formula>
    </cfRule>
  </conditionalFormatting>
  <conditionalFormatting sqref="A133 G133:I133 C133:E133 K133">
    <cfRule type="containsErrors" dxfId="91" priority="108">
      <formula>ISERROR(A133)</formula>
    </cfRule>
    <cfRule type="notContainsErrors" dxfId="90" priority="109">
      <formula>NOT(ISERROR(A133))</formula>
    </cfRule>
  </conditionalFormatting>
  <conditionalFormatting sqref="O133">
    <cfRule type="expression" dxfId="89" priority="101">
      <formula>IF($O133="CONTINUA",1,0)</formula>
    </cfRule>
    <cfRule type="expression" dxfId="88" priority="102">
      <formula>IF($O133="REQUERIMIENTO",1,0)</formula>
    </cfRule>
    <cfRule type="expression" dxfId="87" priority="103">
      <formula>IF($O133="PERSISTE",1,0)</formula>
    </cfRule>
    <cfRule type="expression" dxfId="86" priority="104">
      <formula>IF($O133="PARCIALMENTE ATENDIDA",1,0)</formula>
    </cfRule>
    <cfRule type="expression" priority="105">
      <formula>IF($O133="ATENDIDA",1,0)</formula>
    </cfRule>
    <cfRule type="expression" dxfId="85" priority="106">
      <formula>IF($O133="DETECTADA",1,0)</formula>
    </cfRule>
  </conditionalFormatting>
  <conditionalFormatting sqref="O133">
    <cfRule type="expression" dxfId="84" priority="95">
      <formula>IF($O133="CONTINÚA",1,0)</formula>
    </cfRule>
    <cfRule type="expression" dxfId="83" priority="96">
      <formula>IF($O133="REQUERIMIENTO",1,0)</formula>
    </cfRule>
    <cfRule type="expression" dxfId="82" priority="97">
      <formula>IF($O133="PERSISTE",1,0)</formula>
    </cfRule>
    <cfRule type="expression" dxfId="81" priority="98">
      <formula>IF($O133="PARCIALMENTE ATENDIDA",1,0)</formula>
    </cfRule>
    <cfRule type="expression" priority="99">
      <formula>IF($O133="ATENDIDA",1,0)</formula>
    </cfRule>
    <cfRule type="expression" dxfId="80" priority="100">
      <formula>IF($O133="DETECTADA",1,0)</formula>
    </cfRule>
  </conditionalFormatting>
  <conditionalFormatting sqref="O133">
    <cfRule type="expression" dxfId="79" priority="89">
      <formula>IF($O133="CONTINUA",1,0)</formula>
    </cfRule>
    <cfRule type="expression" dxfId="78" priority="90">
      <formula>IF($O133="REQUERIMIENTO",1,0)</formula>
    </cfRule>
    <cfRule type="expression" dxfId="77" priority="91">
      <formula>IF($O133="PERSISTE",1,0)</formula>
    </cfRule>
    <cfRule type="expression" dxfId="76" priority="92">
      <formula>IF($O133="PARCIALMENTE ATENDIDA",1,0)</formula>
    </cfRule>
    <cfRule type="expression" priority="93">
      <formula>IF($O133="ATENDIDA",1,0)</formula>
    </cfRule>
    <cfRule type="expression" dxfId="75" priority="94">
      <formula>IF($O133="DETECTADA",1,0)</formula>
    </cfRule>
  </conditionalFormatting>
  <conditionalFormatting sqref="O133">
    <cfRule type="expression" dxfId="74" priority="83">
      <formula>IF($O133="CONTINÚA",1,0)</formula>
    </cfRule>
    <cfRule type="expression" dxfId="73" priority="84">
      <formula>IF($O133="REQUERIMIENTO",1,0)</formula>
    </cfRule>
    <cfRule type="expression" dxfId="72" priority="85">
      <formula>IF($O133="PERSISTE",1,0)</formula>
    </cfRule>
    <cfRule type="expression" dxfId="71" priority="86">
      <formula>IF($O133="PARCIALMENTE ATENDIDA",1,0)</formula>
    </cfRule>
    <cfRule type="expression" priority="87">
      <formula>IF($O133="ATENDIDA",1,0)</formula>
    </cfRule>
    <cfRule type="expression" dxfId="70" priority="88">
      <formula>IF($O133="DETECTADA",1,0)</formula>
    </cfRule>
  </conditionalFormatting>
  <conditionalFormatting sqref="R133">
    <cfRule type="containsErrors" dxfId="69" priority="81">
      <formula>ISERROR(R133)</formula>
    </cfRule>
    <cfRule type="notContainsErrors" dxfId="68" priority="82">
      <formula>NOT(ISERROR(R133))</formula>
    </cfRule>
  </conditionalFormatting>
  <conditionalFormatting sqref="A131">
    <cfRule type="cellIs" dxfId="67" priority="78" operator="equal">
      <formula>900000000</formula>
    </cfRule>
  </conditionalFormatting>
  <conditionalFormatting sqref="A131 G131:I131 C131:E131 K131">
    <cfRule type="containsErrors" dxfId="66" priority="79">
      <formula>ISERROR(A131)</formula>
    </cfRule>
    <cfRule type="notContainsErrors" dxfId="65" priority="80">
      <formula>NOT(ISERROR(A131))</formula>
    </cfRule>
  </conditionalFormatting>
  <conditionalFormatting sqref="O131">
    <cfRule type="expression" dxfId="64" priority="72">
      <formula>IF($O131="CONTINUA",1,0)</formula>
    </cfRule>
    <cfRule type="expression" dxfId="63" priority="73">
      <formula>IF($O131="REQUERIMIENTO",1,0)</formula>
    </cfRule>
    <cfRule type="expression" dxfId="62" priority="74">
      <formula>IF($O131="PERSISTE",1,0)</formula>
    </cfRule>
    <cfRule type="expression" dxfId="61" priority="75">
      <formula>IF($O131="PARCIALMENTE ATENDIDA",1,0)</formula>
    </cfRule>
    <cfRule type="expression" priority="76">
      <formula>IF($O131="ATENDIDA",1,0)</formula>
    </cfRule>
    <cfRule type="expression" dxfId="60" priority="77">
      <formula>IF($O131="DETECTADA",1,0)</formula>
    </cfRule>
  </conditionalFormatting>
  <conditionalFormatting sqref="O131">
    <cfRule type="expression" dxfId="59" priority="66">
      <formula>IF($O131="CONTINÚA",1,0)</formula>
    </cfRule>
    <cfRule type="expression" dxfId="58" priority="67">
      <formula>IF($O131="REQUERIMIENTO",1,0)</formula>
    </cfRule>
    <cfRule type="expression" dxfId="57" priority="68">
      <formula>IF($O131="PERSISTE",1,0)</formula>
    </cfRule>
    <cfRule type="expression" dxfId="56" priority="69">
      <formula>IF($O131="PARCIALMENTE ATENDIDA",1,0)</formula>
    </cfRule>
    <cfRule type="expression" priority="70">
      <formula>IF($O131="ATENDIDA",1,0)</formula>
    </cfRule>
    <cfRule type="expression" dxfId="55" priority="71">
      <formula>IF($O131="DETECTADA",1,0)</formula>
    </cfRule>
  </conditionalFormatting>
  <conditionalFormatting sqref="O131">
    <cfRule type="expression" dxfId="54" priority="60">
      <formula>IF($O131="CONTINUA",1,0)</formula>
    </cfRule>
    <cfRule type="expression" dxfId="53" priority="61">
      <formula>IF($O131="REQUERIMIENTO",1,0)</formula>
    </cfRule>
    <cfRule type="expression" dxfId="52" priority="62">
      <formula>IF($O131="PERSISTE",1,0)</formula>
    </cfRule>
    <cfRule type="expression" dxfId="51" priority="63">
      <formula>IF($O131="PARCIALMENTE ATENDIDA",1,0)</formula>
    </cfRule>
    <cfRule type="expression" priority="64">
      <formula>IF($O131="ATENDIDA",1,0)</formula>
    </cfRule>
    <cfRule type="expression" dxfId="50" priority="65">
      <formula>IF($O131="DETECTADA",1,0)</formula>
    </cfRule>
  </conditionalFormatting>
  <conditionalFormatting sqref="O131">
    <cfRule type="expression" dxfId="49" priority="54">
      <formula>IF($O131="CONTINÚA",1,0)</formula>
    </cfRule>
    <cfRule type="expression" dxfId="48" priority="55">
      <formula>IF($O131="REQUERIMIENTO",1,0)</formula>
    </cfRule>
    <cfRule type="expression" dxfId="47" priority="56">
      <formula>IF($O131="PERSISTE",1,0)</formula>
    </cfRule>
    <cfRule type="expression" dxfId="46" priority="57">
      <formula>IF($O131="PARCIALMENTE ATENDIDA",1,0)</formula>
    </cfRule>
    <cfRule type="expression" priority="58">
      <formula>IF($O131="ATENDIDA",1,0)</formula>
    </cfRule>
    <cfRule type="expression" dxfId="45" priority="59">
      <formula>IF($O131="DETECTADA",1,0)</formula>
    </cfRule>
  </conditionalFormatting>
  <conditionalFormatting sqref="R131">
    <cfRule type="containsErrors" dxfId="44" priority="52">
      <formula>ISERROR(R131)</formula>
    </cfRule>
    <cfRule type="notContainsErrors" dxfId="43" priority="53">
      <formula>NOT(ISERROR(R131))</formula>
    </cfRule>
  </conditionalFormatting>
  <conditionalFormatting sqref="A88">
    <cfRule type="cellIs" dxfId="42" priority="49" operator="equal">
      <formula>900000000</formula>
    </cfRule>
  </conditionalFormatting>
  <conditionalFormatting sqref="R88 C88:E88 G88:I88 A88 K88">
    <cfRule type="containsErrors" dxfId="41" priority="50">
      <formula>ISERROR(A88)</formula>
    </cfRule>
    <cfRule type="notContainsErrors" dxfId="40" priority="51">
      <formula>NOT(ISERROR(A88))</formula>
    </cfRule>
  </conditionalFormatting>
  <conditionalFormatting sqref="O88">
    <cfRule type="expression" dxfId="39" priority="43">
      <formula>IF($O88="CONTINUA",1,0)</formula>
    </cfRule>
    <cfRule type="expression" dxfId="38" priority="44">
      <formula>IF($O88="REQUERIMIENTO",1,0)</formula>
    </cfRule>
    <cfRule type="expression" dxfId="37" priority="45">
      <formula>IF($O88="PERSISTE",1,0)</formula>
    </cfRule>
    <cfRule type="expression" dxfId="36" priority="46">
      <formula>IF($O88="PARCIALMENTE ATENDIDA",1,0)</formula>
    </cfRule>
    <cfRule type="expression" priority="47">
      <formula>IF($O88="ATENDIDA",1,0)</formula>
    </cfRule>
    <cfRule type="expression" dxfId="35" priority="48">
      <formula>IF($O88="DETECTADA",1,0)</formula>
    </cfRule>
  </conditionalFormatting>
  <conditionalFormatting sqref="O88">
    <cfRule type="expression" dxfId="34" priority="37">
      <formula>IF($O88="CONTINÚA",1,0)</formula>
    </cfRule>
    <cfRule type="expression" dxfId="33" priority="38">
      <formula>IF($O88="REQUERIMIENTO",1,0)</formula>
    </cfRule>
    <cfRule type="expression" dxfId="32" priority="39">
      <formula>IF($O88="PERSISTE",1,0)</formula>
    </cfRule>
    <cfRule type="expression" dxfId="31" priority="40">
      <formula>IF($O88="PARCIALMENTE ATENDIDA",1,0)</formula>
    </cfRule>
    <cfRule type="expression" priority="41">
      <formula>IF($O88="ATENDIDA",1,0)</formula>
    </cfRule>
    <cfRule type="expression" dxfId="30" priority="42">
      <formula>IF($O88="DETECTADA",1,0)</formula>
    </cfRule>
  </conditionalFormatting>
  <conditionalFormatting sqref="O88">
    <cfRule type="expression" dxfId="29" priority="31">
      <formula>IF($O88="CONTINUA",1,0)</formula>
    </cfRule>
    <cfRule type="expression" dxfId="28" priority="32">
      <formula>IF($O88="REQUERIMIENTO",1,0)</formula>
    </cfRule>
    <cfRule type="expression" dxfId="27" priority="33">
      <formula>IF($O88="PERSISTE",1,0)</formula>
    </cfRule>
    <cfRule type="expression" dxfId="26" priority="34">
      <formula>IF($O88="PARCIALMENTE ATENDIDA",1,0)</formula>
    </cfRule>
    <cfRule type="expression" priority="35">
      <formula>IF($O88="ATENDIDA",1,0)</formula>
    </cfRule>
    <cfRule type="expression" dxfId="25" priority="36">
      <formula>IF($O88="DETECTADA",1,0)</formula>
    </cfRule>
  </conditionalFormatting>
  <conditionalFormatting sqref="O88">
    <cfRule type="expression" dxfId="24" priority="25">
      <formula>IF($O88="CONTINUA",1,0)</formula>
    </cfRule>
    <cfRule type="expression" dxfId="23" priority="26">
      <formula>IF($O88="REQUERIMIENTO",1,0)</formula>
    </cfRule>
    <cfRule type="expression" dxfId="22" priority="27">
      <formula>IF($O88="PERSISTE",1,0)</formula>
    </cfRule>
    <cfRule type="expression" dxfId="21" priority="28">
      <formula>IF($O88="PARCIALMENTE ATENDIDA",1,0)</formula>
    </cfRule>
    <cfRule type="expression" priority="29">
      <formula>IF($O88="ATENDIDA",1,0)</formula>
    </cfRule>
    <cfRule type="expression" dxfId="20" priority="30">
      <formula>IF($O88="DETECTADA",1,0)</formula>
    </cfRule>
  </conditionalFormatting>
  <conditionalFormatting sqref="O88">
    <cfRule type="expression" dxfId="19" priority="19">
      <formula>IF($O88="CONTINUA",1,0)</formula>
    </cfRule>
    <cfRule type="expression" dxfId="18" priority="20">
      <formula>IF($O88="REQUERIMIENTO",1,0)</formula>
    </cfRule>
    <cfRule type="expression" dxfId="17" priority="21">
      <formula>IF($O88="PERSISTE",1,0)</formula>
    </cfRule>
    <cfRule type="expression" dxfId="16" priority="22">
      <formula>IF($O88="PARCIALMENTE ATENDIDA",1,0)</formula>
    </cfRule>
    <cfRule type="expression" priority="23">
      <formula>IF($O88="ATENDIDA",1,0)</formula>
    </cfRule>
    <cfRule type="expression" dxfId="15" priority="24">
      <formula>IF($O88="DETECTADA",1,0)</formula>
    </cfRule>
  </conditionalFormatting>
  <conditionalFormatting sqref="O88">
    <cfRule type="expression" dxfId="14" priority="13">
      <formula>IF($O88="CONTINUA",1,0)</formula>
    </cfRule>
    <cfRule type="expression" dxfId="13" priority="14">
      <formula>IF($O88="REQUERIMIENTO",1,0)</formula>
    </cfRule>
    <cfRule type="expression" dxfId="12" priority="15">
      <formula>IF($O88="PERSISTE",1,0)</formula>
    </cfRule>
    <cfRule type="expression" dxfId="11" priority="16">
      <formula>IF($O88="PARCIALMENTE ATENDIDA",1,0)</formula>
    </cfRule>
    <cfRule type="expression" priority="17">
      <formula>IF($O88="ATENDIDA",1,0)</formula>
    </cfRule>
    <cfRule type="expression" dxfId="10" priority="18">
      <formula>IF($O88="DETECTADA",1,0)</formula>
    </cfRule>
  </conditionalFormatting>
  <conditionalFormatting sqref="O88">
    <cfRule type="expression" dxfId="9" priority="7">
      <formula>IF($O88="CONTINUA",1,0)</formula>
    </cfRule>
    <cfRule type="expression" dxfId="8" priority="8">
      <formula>IF($O88="REQUERIMIENTO",1,0)</formula>
    </cfRule>
    <cfRule type="expression" dxfId="7" priority="9">
      <formula>IF($O88="PERSISTE",1,0)</formula>
    </cfRule>
    <cfRule type="expression" dxfId="6" priority="10">
      <formula>IF($O88="PARCIALMENTE ATENDIDA",1,0)</formula>
    </cfRule>
    <cfRule type="expression" priority="11">
      <formula>IF($O88="ATENDIDA",1,0)</formula>
    </cfRule>
    <cfRule type="expression" dxfId="5" priority="12">
      <formula>IF($O88="DETECTADA",1,0)</formula>
    </cfRule>
  </conditionalFormatting>
  <conditionalFormatting sqref="O88">
    <cfRule type="expression" dxfId="4" priority="1">
      <formula>IF($O88="CONTINÚA",1,0)</formula>
    </cfRule>
    <cfRule type="expression" dxfId="3" priority="2">
      <formula>IF($O88="REQUERIMIENTO",1,0)</formula>
    </cfRule>
    <cfRule type="expression" dxfId="2" priority="3">
      <formula>IF($O88="PERSISTE",1,0)</formula>
    </cfRule>
    <cfRule type="expression" dxfId="1" priority="4">
      <formula>IF($O88="PARCIALMENTE ATENDIDA",1,0)</formula>
    </cfRule>
    <cfRule type="expression" priority="5">
      <formula>IF($O88="ATENDIDA",1,0)</formula>
    </cfRule>
    <cfRule type="expression" dxfId="0" priority="6">
      <formula>IF($O88="DETECTADA",1,0)</formula>
    </cfRule>
  </conditionalFormatting>
  <dataValidations xWindow="1285" yWindow="918" count="4">
    <dataValidation allowBlank="1" showInputMessage="1" showErrorMessage="1" prompt="Descripción breve, utilizar un reglón por cada observación" sqref="M5:M234"/>
    <dataValidation allowBlank="1" showInputMessage="1" showErrorMessage="1" prompt="Capturar nombre completo, en mayúsculas, sin acentos, sin caracteres especiales" sqref="E5:E234"/>
    <dataValidation allowBlank="1" showErrorMessage="1" prompt="Descripción breve, utilizar un reglón por cada observación" sqref="H5:H234"/>
    <dataValidation type="textLength" allowBlank="1" showInputMessage="1" showErrorMessage="1" error="El número de SIPRO o FOLIO es incorrecto" prompt="Capture el número de SIPRO o FOLIO a 9 o 33 dígitos" sqref="B5:B234">
      <formula1>9</formula1>
      <formula2>33</formula2>
    </dataValidation>
  </dataValidations>
  <printOptions horizontalCentered="1"/>
  <pageMargins left="0.39370078740157483" right="0.39370078740157483" top="0.39370078740157483" bottom="0.39370078740157483" header="0.31496062992125984" footer="0.31496062992125984"/>
  <pageSetup scale="65" fitToHeight="1000" orientation="landscape" r:id="rId1"/>
  <headerFooter>
    <oddFooter>&amp;R&amp;"-,Negrita"&amp;9Página &amp;P de &amp;N</oddFooter>
  </headerFooter>
  <drawing r:id="rId2"/>
  <extLst>
    <ext xmlns:x14="http://schemas.microsoft.com/office/spreadsheetml/2009/9/main" uri="{CCE6A557-97BC-4b89-ADB6-D9C93CAAB3DF}">
      <x14:dataValidations xmlns:xm="http://schemas.microsoft.com/office/excel/2006/main" xWindow="1285" yWindow="918" count="62">
        <x14:dataValidation type="list" allowBlank="1" showInputMessage="1" showErrorMessage="1" prompt="Seleccionar el Estado donde recae el apoyo">
          <x14:formula1>
            <xm:f>Datos!$L$2:$L$33</xm:f>
          </x14:formula1>
          <xm:sqref>F5:F234</xm:sqref>
        </x14:dataValidation>
        <x14:dataValidation type="date" allowBlank="1" showInputMessage="1" showErrorMessage="1" error="Fecha debe ser entre el 01-Ene al 31-Dic de 2016" prompt="Indicar Fecha del sello">
          <x14:formula1>
            <xm:f>Datos!$C$2</xm:f>
          </x14:formula1>
          <x14:formula2>
            <xm:f>Datos!$D$2</xm:f>
          </x14:formula2>
          <xm:sqref>J5:J234</xm:sqref>
        </x14:dataValidation>
        <x14:dataValidation type="list" allowBlank="1" showInputMessage="1" showErrorMessage="1" prompt="S/A=Sin Areas de Oportunidad_x000a_E=Externa_x000a_I=Interna">
          <x14:formula1>
            <xm:f>Datos!$P$2:$P$4</xm:f>
          </x14:formula1>
          <xm:sqref>P5:P234</xm:sqref>
        </x14:dataValidation>
        <x14:dataValidation type="list" allowBlank="1" showInputMessage="1" showErrorMessage="1" prompt="Seleccione el estatus de la observación">
          <x14:formula1>
            <xm:f>Datos!$G$2:$G$8</xm:f>
          </x14:formula1>
          <xm:sqref>O5:O234</xm:sqref>
        </x14:dataValidation>
        <x14:dataValidation type="date" allowBlank="1" showInputMessage="1" showErrorMessage="1" error="Fecha debe ser entre el 01-Ene al 31-Dic de 2016" prompt="Indicar Fecha de actualización de la observación">
          <x14:formula1>
            <xm:f>Datos!$C$2</xm:f>
          </x14:formula1>
          <x14:formula2>
            <xm:f>Datos!$D$2</xm:f>
          </x14:formula2>
          <xm:sqref>R5:R234</xm:sqref>
        </x14:dataValidation>
        <x14:dataValidation type="list" allowBlank="1" showInputMessage="1" showErrorMessage="1" prompt="Seleccione el documento observado">
          <x14:formula1>
            <xm:f>Datos!$E$2:$E$69</xm:f>
          </x14:formula1>
          <xm:sqref>L5:L234</xm:sqref>
        </x14:dataValidation>
        <x14:dataValidation type="date" allowBlank="1" showInputMessage="1" showErrorMessage="1" error="Fecha debe ser entre el 01-Ene al 31-Dic de 2016" prompt="Indicar Fecha de actualización de la observación">
          <x14:formula1>
            <xm:f>Datos!C1048289</xm:f>
          </x14:formula1>
          <x14:formula2>
            <xm:f>Datos!D1048289</xm:f>
          </x14:formula2>
          <xm:sqref>Q202:Q203</xm:sqref>
        </x14:dataValidation>
        <x14:dataValidation type="date" allowBlank="1" showInputMessage="1" showErrorMessage="1" error="Fecha debe ser entre el 01-Ene al 31-Dic de 2016" prompt="Indicar Fecha de actualización de la observación">
          <x14:formula1>
            <xm:f>Datos!C1048292</xm:f>
          </x14:formula1>
          <x14:formula2>
            <xm:f>Datos!D1048292</xm:f>
          </x14:formula2>
          <xm:sqref>Q204</xm:sqref>
        </x14:dataValidation>
        <x14:dataValidation type="date" allowBlank="1" showInputMessage="1" showErrorMessage="1" error="Fecha debe ser entre el 01-Ene al 31-Dic de 2016" prompt="Indicar Fecha de actualización de la observación">
          <x14:formula1>
            <xm:f>Datos!C1048294</xm:f>
          </x14:formula1>
          <x14:formula2>
            <xm:f>Datos!D1048294</xm:f>
          </x14:formula2>
          <xm:sqref>Q205:Q206</xm:sqref>
        </x14:dataValidation>
        <x14:dataValidation type="date" allowBlank="1" showInputMessage="1" showErrorMessage="1" error="Fecha debe ser entre el 01-Ene al 31-Dic de 2016" prompt="Indicar Fecha de actualización de la observación">
          <x14:formula1>
            <xm:f>Datos!C1048298</xm:f>
          </x14:formula1>
          <x14:formula2>
            <xm:f>Datos!D1048298</xm:f>
          </x14:formula2>
          <xm:sqref>Q207</xm:sqref>
        </x14:dataValidation>
        <x14:dataValidation type="date" allowBlank="1" showInputMessage="1" showErrorMessage="1" error="Fecha debe ser entre el 01-Ene al 31-Dic de 2016" prompt="Indicar Fecha de actualización de la observación">
          <x14:formula1>
            <xm:f>Datos!C1048300</xm:f>
          </x14:formula1>
          <x14:formula2>
            <xm:f>Datos!D1048300</xm:f>
          </x14:formula2>
          <xm:sqref>Q208:Q212</xm:sqref>
        </x14:dataValidation>
        <x14:dataValidation type="date" allowBlank="1" showInputMessage="1" showErrorMessage="1" error="Fecha debe ser entre el 01-Ene al 31-Dic de 2016" prompt="Indicar Fecha de actualización de la observación">
          <x14:formula1>
            <xm:f>Datos!C1048306</xm:f>
          </x14:formula1>
          <x14:formula2>
            <xm:f>Datos!D1048306</xm:f>
          </x14:formula2>
          <xm:sqref>Q213</xm:sqref>
        </x14:dataValidation>
        <x14:dataValidation type="date" allowBlank="1" showInputMessage="1" showErrorMessage="1" error="Fecha debe ser entre el 01-Ene al 31-Dic de 2016" prompt="Indicar Fecha de actualización de la observación">
          <x14:formula1>
            <xm:f>Datos!C1048308</xm:f>
          </x14:formula1>
          <x14:formula2>
            <xm:f>Datos!D1048308</xm:f>
          </x14:formula2>
          <xm:sqref>Q214:Q233</xm:sqref>
        </x14:dataValidation>
        <x14:dataValidation type="date" allowBlank="1" showInputMessage="1" showErrorMessage="1" error="Fecha debe ser entre el 01-Ene al 31-Dic de 2016" prompt="Indicar Fecha de actualización de la observación">
          <x14:formula1>
            <xm:f>Datos!C1048330</xm:f>
          </x14:formula1>
          <x14:formula2>
            <xm:f>Datos!D1048330</xm:f>
          </x14:formula2>
          <xm:sqref>Q234</xm:sqref>
        </x14:dataValidation>
        <x14:dataValidation type="date" allowBlank="1" showInputMessage="1" showErrorMessage="1" error="Fecha debe ser entre el 01-Ene al 31-Dic de 2016" prompt="Indicar Fecha de actualización de la observación">
          <x14:formula1>
            <xm:f>Datos!C1048270</xm:f>
          </x14:formula1>
          <x14:formula2>
            <xm:f>Datos!D1048270</xm:f>
          </x14:formula2>
          <xm:sqref>Q186:Q187</xm:sqref>
        </x14:dataValidation>
        <x14:dataValidation type="date" allowBlank="1" showInputMessage="1" showErrorMessage="1" error="Fecha debe ser entre el 01-Ene al 31-Dic de 2016" prompt="Indicar Fecha de actualización de la observación">
          <x14:formula1>
            <xm:f>Datos!C1048280</xm:f>
          </x14:formula1>
          <x14:formula2>
            <xm:f>Datos!D1048280</xm:f>
          </x14:formula2>
          <xm:sqref>Q194:Q201</xm:sqref>
        </x14:dataValidation>
        <x14:dataValidation type="date" allowBlank="1" showInputMessage="1" showErrorMessage="1" error="Fecha debe ser entre el 01-Ene al 31-Dic de 2016" prompt="Indicar Fecha de actualización de la observación">
          <x14:formula1>
            <xm:f>Datos!C1048251</xm:f>
          </x14:formula1>
          <x14:formula2>
            <xm:f>Datos!D1048251</xm:f>
          </x14:formula2>
          <xm:sqref>Q168:Q169</xm:sqref>
        </x14:dataValidation>
        <x14:dataValidation type="date" allowBlank="1" showInputMessage="1" showErrorMessage="1" error="Fecha debe ser entre el 01-Ene al 31-Dic de 2016" prompt="Indicar Fecha de actualización de la observación">
          <x14:formula1>
            <xm:f>Datos!C1048257</xm:f>
          </x14:formula1>
          <x14:formula2>
            <xm:f>Datos!D1048257</xm:f>
          </x14:formula2>
          <xm:sqref>Q174:Q185</xm:sqref>
        </x14:dataValidation>
        <x14:dataValidation type="date" allowBlank="1" showInputMessage="1" showErrorMessage="1" error="Fecha debe ser entre el 01-Ene al 31-Dic de 2016" prompt="Indicar Fecha de actualización de la observación">
          <x14:formula1>
            <xm:f>Datos!C1048271</xm:f>
          </x14:formula1>
          <x14:formula2>
            <xm:f>Datos!D1048271</xm:f>
          </x14:formula2>
          <xm:sqref>Q188:Q193</xm:sqref>
        </x14:dataValidation>
        <x14:dataValidation type="date" allowBlank="1" showInputMessage="1" showErrorMessage="1" error="Fecha debe ser entre el 01-Ene al 31-Dic de 2016" prompt="Indicar Fecha de actualización de la observación">
          <x14:formula1>
            <xm:f>Datos!C1048239</xm:f>
          </x14:formula1>
          <x14:formula2>
            <xm:f>Datos!D1048239</xm:f>
          </x14:formula2>
          <xm:sqref>Q160:Q162</xm:sqref>
        </x14:dataValidation>
        <x14:dataValidation type="date" allowBlank="1" showInputMessage="1" showErrorMessage="1" error="Fecha debe ser entre el 01-Ene al 31-Dic de 2016" prompt="Indicar Fecha de actualización de la observación">
          <x14:formula1>
            <xm:f>Datos!C1048243</xm:f>
          </x14:formula1>
          <x14:formula2>
            <xm:f>Datos!D1048243</xm:f>
          </x14:formula2>
          <xm:sqref>Q163</xm:sqref>
        </x14:dataValidation>
        <x14:dataValidation type="date" allowBlank="1" showInputMessage="1" showErrorMessage="1" error="Fecha debe ser entre el 01-Ene al 31-Dic de 2016" prompt="Indicar Fecha de actualización de la observación">
          <x14:formula1>
            <xm:f>Datos!C1048245</xm:f>
          </x14:formula1>
          <x14:formula2>
            <xm:f>Datos!D1048245</xm:f>
          </x14:formula2>
          <xm:sqref>Q164:Q166</xm:sqref>
        </x14:dataValidation>
        <x14:dataValidation type="date" allowBlank="1" showInputMessage="1" showErrorMessage="1" error="Fecha debe ser entre el 01-Ene al 31-Dic de 2016" prompt="Indicar Fecha de actualización de la observación">
          <x14:formula1>
            <xm:f>Datos!C1048249</xm:f>
          </x14:formula1>
          <x14:formula2>
            <xm:f>Datos!D1048249</xm:f>
          </x14:formula2>
          <xm:sqref>Q167</xm:sqref>
        </x14:dataValidation>
        <x14:dataValidation type="date" allowBlank="1" showInputMessage="1" showErrorMessage="1" error="Fecha debe ser entre el 01-Ene al 31-Dic de 2016" prompt="Indicar Fecha de actualización de la observación">
          <x14:formula1>
            <xm:f>Datos!C1048252</xm:f>
          </x14:formula1>
          <x14:formula2>
            <xm:f>Datos!D1048252</xm:f>
          </x14:formula2>
          <xm:sqref>Q170:Q173</xm:sqref>
        </x14:dataValidation>
        <x14:dataValidation type="date" allowBlank="1" showInputMessage="1" showErrorMessage="1" error="Fecha debe ser entre el 01-Ene al 31-Dic de 2016" prompt="Indicar Fecha de actualización de la observación">
          <x14:formula1>
            <xm:f>Datos!C1048228</xm:f>
          </x14:formula1>
          <x14:formula2>
            <xm:f>Datos!D1048228</xm:f>
          </x14:formula2>
          <xm:sqref>Q153</xm:sqref>
        </x14:dataValidation>
        <x14:dataValidation type="date" allowBlank="1" showInputMessage="1" showErrorMessage="1" error="Fecha debe ser entre el 01-Ene al 31-Dic de 2016" prompt="Indicar Fecha de actualización de la observación">
          <x14:formula1>
            <xm:f>Datos!C1048230</xm:f>
          </x14:formula1>
          <x14:formula2>
            <xm:f>Datos!D1048230</xm:f>
          </x14:formula2>
          <xm:sqref>Q154:Q156</xm:sqref>
        </x14:dataValidation>
        <x14:dataValidation type="date" allowBlank="1" showInputMessage="1" showErrorMessage="1" error="Fecha debe ser entre el 01-Ene al 31-Dic de 2016" prompt="Indicar Fecha de actualización de la observación">
          <x14:formula1>
            <xm:f>Datos!C1048235</xm:f>
          </x14:formula1>
          <x14:formula2>
            <xm:f>Datos!D1048235</xm:f>
          </x14:formula2>
          <xm:sqref>Q157:Q159</xm:sqref>
        </x14:dataValidation>
        <x14:dataValidation type="date" allowBlank="1" showInputMessage="1" showErrorMessage="1" error="Fecha debe ser entre el 01-Ene al 31-Dic de 2016" prompt="Indicar Fecha de actualización de la observación">
          <x14:formula1>
            <xm:f>Datos!C1048222</xm:f>
          </x14:formula1>
          <x14:formula2>
            <xm:f>Datos!D1048222</xm:f>
          </x14:formula2>
          <xm:sqref>Q148:Q152</xm:sqref>
        </x14:dataValidation>
        <x14:dataValidation type="date" allowBlank="1" showInputMessage="1" showErrorMessage="1" error="Fecha debe ser entre el 01-Ene al 31-Dic de 2016" prompt="Indicar Fecha de actualización de la observación">
          <x14:formula1>
            <xm:f>Datos!C1048202</xm:f>
          </x14:formula1>
          <x14:formula2>
            <xm:f>Datos!D1048202</xm:f>
          </x14:formula2>
          <xm:sqref>Q145</xm:sqref>
        </x14:dataValidation>
        <x14:dataValidation type="date" allowBlank="1" showInputMessage="1" showErrorMessage="1" error="Fecha debe ser entre el 01-Ene al 31-Dic de 2016" prompt="Indicar Fecha de actualización de la observación">
          <x14:formula1>
            <xm:f>Datos!C1048184</xm:f>
          </x14:formula1>
          <x14:formula2>
            <xm:f>Datos!D1048184</xm:f>
          </x14:formula2>
          <xm:sqref>Q127:Q130</xm:sqref>
        </x14:dataValidation>
        <x14:dataValidation type="date" allowBlank="1" showInputMessage="1" showErrorMessage="1" error="Fecha debe ser entre el 01-Ene al 31-Dic de 2016" prompt="Indicar Fecha de actualización de la observación">
          <x14:formula1>
            <xm:f>Datos!C1048166</xm:f>
          </x14:formula1>
          <x14:formula2>
            <xm:f>Datos!D1048166</xm:f>
          </x14:formula2>
          <xm:sqref>Q109:Q113</xm:sqref>
        </x14:dataValidation>
        <x14:dataValidation type="date" allowBlank="1" showInputMessage="1" showErrorMessage="1" error="Fecha debe ser entre el 01-Ene al 31-Dic de 2016" prompt="Indicar Fecha de actualización de la observación">
          <x14:formula1>
            <xm:f>Datos!C1048194</xm:f>
          </x14:formula1>
          <x14:formula2>
            <xm:f>Datos!D1048194</xm:f>
          </x14:formula2>
          <xm:sqref>Q137:Q143</xm:sqref>
        </x14:dataValidation>
        <x14:dataValidation type="date" allowBlank="1" showInputMessage="1" showErrorMessage="1" error="Fecha debe ser entre el 01-Ene al 31-Dic de 2016" prompt="Indicar Fecha de actualización de la observación">
          <x14:formula1>
            <xm:f>Datos!C1048205</xm:f>
          </x14:formula1>
          <x14:formula2>
            <xm:f>Datos!D1048205</xm:f>
          </x14:formula2>
          <xm:sqref>Q146</xm:sqref>
        </x14:dataValidation>
        <x14:dataValidation type="date" allowBlank="1" showInputMessage="1" showErrorMessage="1" error="Fecha debe ser entre el 01-Ene al 31-Dic de 2016" prompt="Indicar Fecha de actualización de la observación">
          <x14:formula1>
            <xm:f>Datos!C1048214</xm:f>
          </x14:formula1>
          <x14:formula2>
            <xm:f>Datos!D1048214</xm:f>
          </x14:formula2>
          <xm:sqref>Q147</xm:sqref>
        </x14:dataValidation>
        <x14:dataValidation type="date" allowBlank="1" showInputMessage="1" showErrorMessage="1" error="Fecha debe ser entre el 01-Ene al 31-Dic de 2016" prompt="Indicar Fecha de actualización de la observación">
          <x14:formula1>
            <xm:f>Datos!C1048200</xm:f>
          </x14:formula1>
          <x14:formula2>
            <xm:f>Datos!D1048200</xm:f>
          </x14:formula2>
          <xm:sqref>Q144</xm:sqref>
        </x14:dataValidation>
        <x14:dataValidation type="date" allowBlank="1" showInputMessage="1" showErrorMessage="1" error="Fecha debe ser entre el 01-Ene al 31-Dic de 2016" prompt="Indicar Fecha de actualización de la observación">
          <x14:formula1>
            <xm:f>Datos!C1048187</xm:f>
          </x14:formula1>
          <x14:formula2>
            <xm:f>Datos!D1048187</xm:f>
          </x14:formula2>
          <xm:sqref>Q131:Q133</xm:sqref>
        </x14:dataValidation>
        <x14:dataValidation type="date" allowBlank="1" showInputMessage="1" showErrorMessage="1" error="Fecha debe ser entre el 01-Ene al 31-Dic de 2016" prompt="Indicar Fecha de actualización de la observación">
          <x14:formula1>
            <xm:f>Datos!C1048162</xm:f>
          </x14:formula1>
          <x14:formula2>
            <xm:f>Datos!D1048162</xm:f>
          </x14:formula2>
          <xm:sqref>Q106:Q108</xm:sqref>
        </x14:dataValidation>
        <x14:dataValidation type="date" allowBlank="1" showInputMessage="1" showErrorMessage="1" error="Fecha debe ser entre el 01-Ene al 31-Dic de 2016" prompt="Indicar Fecha de actualización de la observación">
          <x14:formula1>
            <xm:f>Datos!C1048172</xm:f>
          </x14:formula1>
          <x14:formula2>
            <xm:f>Datos!D1048172</xm:f>
          </x14:formula2>
          <xm:sqref>Q116:Q126</xm:sqref>
        </x14:dataValidation>
        <x14:dataValidation type="date" allowBlank="1" showInputMessage="1" showErrorMessage="1" error="Fecha debe ser entre el 01-Ene al 31-Dic de 2016" prompt="Indicar Fecha de actualización de la observación">
          <x14:formula1>
            <xm:f>Datos!C1048189</xm:f>
          </x14:formula1>
          <x14:formula2>
            <xm:f>Datos!D1048189</xm:f>
          </x14:formula2>
          <xm:sqref>Q134:Q136</xm:sqref>
        </x14:dataValidation>
        <x14:dataValidation type="date" allowBlank="1" showInputMessage="1" showErrorMessage="1" error="Fecha debe ser entre el 01-Ene al 31-Dic de 2016" prompt="Indicar Fecha de actualización de la observación">
          <x14:formula1>
            <xm:f>Datos!C1048169</xm:f>
          </x14:formula1>
          <x14:formula2>
            <xm:f>Datos!D1048169</xm:f>
          </x14:formula2>
          <xm:sqref>Q114:Q115</xm:sqref>
        </x14:dataValidation>
        <x14:dataValidation type="date" allowBlank="1" showInputMessage="1" showErrorMessage="1" error="Fecha debe ser entre el 01-Ene al 31-Dic de 2016" prompt="Indicar Fecha de actualización de la observación">
          <x14:formula1>
            <xm:f>Datos!C1048148</xm:f>
          </x14:formula1>
          <x14:formula2>
            <xm:f>Datos!D1048148</xm:f>
          </x14:formula2>
          <xm:sqref>Q90</xm:sqref>
        </x14:dataValidation>
        <x14:dataValidation type="date" allowBlank="1" showInputMessage="1" showErrorMessage="1" error="Fecha debe ser entre el 01-Ene al 31-Dic de 2016" prompt="Indicar Fecha de actualización de la observación">
          <x14:formula1>
            <xm:f>Datos!C88</xm:f>
          </x14:formula1>
          <x14:formula2>
            <xm:f>Datos!D88</xm:f>
          </x14:formula2>
          <xm:sqref>Q97:Q98</xm:sqref>
        </x14:dataValidation>
        <x14:dataValidation type="date" allowBlank="1" showInputMessage="1" showErrorMessage="1" error="Fecha debe ser entre el 01-Ene al 31-Dic de 2016" prompt="Indicar Fecha de actualización de la observación">
          <x14:formula1>
            <xm:f>Datos!C91</xm:f>
          </x14:formula1>
          <x14:formula2>
            <xm:f>Datos!D91</xm:f>
          </x14:formula2>
          <xm:sqref>Q99:Q105</xm:sqref>
        </x14:dataValidation>
        <x14:dataValidation type="date" allowBlank="1" showInputMessage="1" showErrorMessage="1" error="Fecha debe ser entre el 01-Ene al 31-Dic de 2016" prompt="Indicar Fecha de actualización de la observación">
          <x14:formula1>
            <xm:f>Datos!C81</xm:f>
          </x14:formula1>
          <x14:formula2>
            <xm:f>Datos!D81</xm:f>
          </x14:formula2>
          <xm:sqref>Q89</xm:sqref>
        </x14:dataValidation>
        <x14:dataValidation type="date" allowBlank="1" showInputMessage="1" showErrorMessage="1" error="Fecha debe ser entre el 01-Ene al 31-Dic de 2016" prompt="Indicar Fecha de actualización de la observación">
          <x14:formula1>
            <xm:f>Datos!C85</xm:f>
          </x14:formula1>
          <x14:formula2>
            <xm:f>Datos!D85</xm:f>
          </x14:formula2>
          <xm:sqref>Q91:Q93</xm:sqref>
        </x14:dataValidation>
        <x14:dataValidation type="date" allowBlank="1" showInputMessage="1" showErrorMessage="1" error="Fecha debe ser entre el 01-Ene al 31-Dic de 2016" prompt="Indicar Fecha de actualización de la observación">
          <x14:formula1>
            <xm:f>Datos!C87</xm:f>
          </x14:formula1>
          <x14:formula2>
            <xm:f>Datos!D87</xm:f>
          </x14:formula2>
          <xm:sqref>Q94</xm:sqref>
        </x14:dataValidation>
        <x14:dataValidation type="date" allowBlank="1" showInputMessage="1" showErrorMessage="1" error="Fecha debe ser entre el 01-Ene al 31-Dic de 2016" prompt="Indicar Fecha de actualización de la observación">
          <x14:formula1>
            <xm:f>Datos!C98</xm:f>
          </x14:formula1>
          <x14:formula2>
            <xm:f>Datos!D98</xm:f>
          </x14:formula2>
          <xm:sqref>Q95:Q96</xm:sqref>
        </x14:dataValidation>
        <x14:dataValidation type="date" allowBlank="1" showInputMessage="1" showErrorMessage="1" error="Fecha debe ser entre el 01-Ene al 31-Dic de 2016" prompt="Indicar Fecha de actualización de la observación">
          <x14:formula1>
            <xm:f>Datos!C1048132</xm:f>
          </x14:formula1>
          <x14:formula2>
            <xm:f>Datos!D1048132</xm:f>
          </x14:formula2>
          <xm:sqref>Q72:Q74</xm:sqref>
        </x14:dataValidation>
        <x14:dataValidation type="date" allowBlank="1" showInputMessage="1" showErrorMessage="1" error="Fecha debe ser entre el 01-Ene al 31-Dic de 2016" prompt="Indicar Fecha de actualización de la observación">
          <x14:formula1>
            <xm:f>Datos!C1048109</xm:f>
          </x14:formula1>
          <x14:formula2>
            <xm:f>Datos!D1048109</xm:f>
          </x14:formula2>
          <xm:sqref>Q48:Q56</xm:sqref>
        </x14:dataValidation>
        <x14:dataValidation type="date" allowBlank="1" showInputMessage="1" showErrorMessage="1" error="Fecha debe ser entre el 01-Ene al 31-Dic de 2016" prompt="Indicar Fecha de actualización de la observación">
          <x14:formula1>
            <xm:f>Datos!C1048124</xm:f>
          </x14:formula1>
          <x14:formula2>
            <xm:f>Datos!D1048124</xm:f>
          </x14:formula2>
          <xm:sqref>Q62:Q71</xm:sqref>
        </x14:dataValidation>
        <x14:dataValidation type="date" allowBlank="1" showInputMessage="1" showErrorMessage="1" error="Fecha debe ser entre el 01-Ene al 31-Dic de 2016" prompt="Indicar Fecha de actualización de la observación">
          <x14:formula1>
            <xm:f>Datos!C1048137</xm:f>
          </x14:formula1>
          <x14:formula2>
            <xm:f>Datos!D1048137</xm:f>
          </x14:formula2>
          <xm:sqref>Q75:Q88</xm:sqref>
        </x14:dataValidation>
        <x14:dataValidation type="date" allowBlank="1" showInputMessage="1" showErrorMessage="1" error="Fecha debe ser entre el 01-Ene al 31-Dic de 2016" prompt="Indicar Fecha de actualización de la observación">
          <x14:formula1>
            <xm:f>Datos!C1048122</xm:f>
          </x14:formula1>
          <x14:formula2>
            <xm:f>Datos!D1048122</xm:f>
          </x14:formula2>
          <xm:sqref>Q59:Q61</xm:sqref>
        </x14:dataValidation>
        <x14:dataValidation type="date" allowBlank="1" showInputMessage="1" showErrorMessage="1" error="Fecha debe ser entre el 01-Ene al 31-Dic de 2016" prompt="Indicar Fecha de actualización de la observación">
          <x14:formula1>
            <xm:f>Datos!C29</xm:f>
          </x14:formula1>
          <x14:formula2>
            <xm:f>Datos!D29</xm:f>
          </x14:formula2>
          <xm:sqref>Q25:Q26</xm:sqref>
        </x14:dataValidation>
        <x14:dataValidation type="date" allowBlank="1" showInputMessage="1" showErrorMessage="1" error="Fecha debe ser entre el 01-Ene al 31-Dic de 2016" prompt="Indicar Fecha de actualización de la observación">
          <x14:formula1>
            <xm:f>Datos!C43</xm:f>
          </x14:formula1>
          <x14:formula2>
            <xm:f>Datos!D43</xm:f>
          </x14:formula2>
          <xm:sqref>Q47</xm:sqref>
        </x14:dataValidation>
        <x14:dataValidation type="date" allowBlank="1" showInputMessage="1" showErrorMessage="1" error="Fecha debe ser entre el 01-Ene al 31-Dic de 2016" prompt="Indicar Fecha de actualización de la observación">
          <x14:formula1>
            <xm:f>Datos!C15</xm:f>
          </x14:formula1>
          <x14:formula2>
            <xm:f>Datos!D15</xm:f>
          </x14:formula2>
          <xm:sqref>Q17:Q19</xm:sqref>
        </x14:dataValidation>
        <x14:dataValidation type="date" allowBlank="1" showInputMessage="1" showErrorMessage="1" error="Fecha debe ser entre el 01-Ene al 31-Dic de 2016" prompt="Indicar Fecha de actualización de la observación">
          <x14:formula1>
            <xm:f>Datos!C42</xm:f>
          </x14:formula1>
          <x14:formula2>
            <xm:f>Datos!D42</xm:f>
          </x14:formula2>
          <xm:sqref>Q45:Q46</xm:sqref>
        </x14:dataValidation>
        <x14:dataValidation type="date" allowBlank="1" showInputMessage="1" showErrorMessage="1" error="Fecha debe ser entre el 01-Ene al 31-Dic de 2016" prompt="Indicar Fecha de actualización de la observación">
          <x14:formula1>
            <xm:f>Datos!C54</xm:f>
          </x14:formula1>
          <x14:formula2>
            <xm:f>Datos!D54</xm:f>
          </x14:formula2>
          <xm:sqref>Q57:Q58</xm:sqref>
        </x14:dataValidation>
        <x14:dataValidation type="date" allowBlank="1" showInputMessage="1" showErrorMessage="1" error="Fecha debe ser entre el 01-Ene al 31-Dic de 2016" prompt="Indicar Fecha de actualización de la observación">
          <x14:formula1>
            <xm:f>Datos!C2</xm:f>
          </x14:formula1>
          <x14:formula2>
            <xm:f>Datos!D2</xm:f>
          </x14:formula2>
          <xm:sqref>Q5:Q16</xm:sqref>
        </x14:dataValidation>
        <x14:dataValidation type="date" allowBlank="1" showInputMessage="1" showErrorMessage="1" error="Fecha debe ser entre el 01-Ene al 31-Dic de 2016" prompt="Indicar Fecha de actualización de la observación">
          <x14:formula1>
            <xm:f>Datos!C19</xm:f>
          </x14:formula1>
          <x14:formula2>
            <xm:f>Datos!D19</xm:f>
          </x14:formula2>
          <xm:sqref>Q20:Q21</xm:sqref>
        </x14:dataValidation>
        <x14:dataValidation type="date" allowBlank="1" showInputMessage="1" showErrorMessage="1" error="Fecha debe ser entre el 01-Ene al 31-Dic de 2016" prompt="Indicar Fecha de actualización de la observación">
          <x14:formula1>
            <xm:f>Datos!C23</xm:f>
          </x14:formula1>
          <x14:formula2>
            <xm:f>Datos!D23</xm:f>
          </x14:formula2>
          <xm:sqref>Q22:Q23</xm:sqref>
        </x14:dataValidation>
        <x14:dataValidation type="date" allowBlank="1" showInputMessage="1" showErrorMessage="1" error="Fecha debe ser entre el 01-Ene al 31-Dic de 2016" prompt="Indicar Fecha de actualización de la observación">
          <x14:formula1>
            <xm:f>Datos!C32</xm:f>
          </x14:formula1>
          <x14:formula2>
            <xm:f>Datos!D32</xm:f>
          </x14:formula2>
          <xm:sqref>Q27:Q44</xm:sqref>
        </x14:dataValidation>
        <x14:dataValidation type="date" allowBlank="1" showInputMessage="1" showErrorMessage="1" error="Fecha debe ser entre el 01-Ene al 31-Dic de 2016" prompt="Indicar Fecha de actualización de la observación">
          <x14:formula1>
            <xm:f>Datos!C26</xm:f>
          </x14:formula1>
          <x14:formula2>
            <xm:f>Datos!D26</xm:f>
          </x14:formula2>
          <xm:sqref>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workbookViewId="0">
      <pane xSplit="5" ySplit="4" topLeftCell="F5" activePane="bottomRight" state="frozen"/>
      <selection pane="topRight" activeCell="F1" sqref="F1"/>
      <selection pane="bottomLeft" activeCell="A5" sqref="A5"/>
      <selection pane="bottomRight" activeCell="F5" sqref="F5"/>
    </sheetView>
  </sheetViews>
  <sheetFormatPr baseColWidth="10" defaultColWidth="11.42578125" defaultRowHeight="15" outlineLevelCol="1" x14ac:dyDescent="0.25"/>
  <cols>
    <col min="1" max="1" width="5.85546875" style="27" customWidth="1"/>
    <col min="2" max="2" width="15.7109375" style="27" customWidth="1"/>
    <col min="3" max="3" width="11.5703125" style="27" customWidth="1"/>
    <col min="4" max="4" width="14.42578125" style="27" customWidth="1"/>
    <col min="5" max="5" width="26.85546875" style="27" customWidth="1"/>
    <col min="6" max="6" width="20.85546875" style="27" customWidth="1"/>
    <col min="7" max="7" width="12.28515625" style="27" hidden="1" customWidth="1" outlineLevel="1"/>
    <col min="8" max="8" width="11.7109375" style="27" customWidth="1" collapsed="1"/>
    <col min="9" max="11" width="11.7109375" style="27" customWidth="1"/>
    <col min="12" max="13" width="7.7109375" style="27" customWidth="1"/>
    <col min="14" max="15" width="7.7109375" style="27" hidden="1" customWidth="1" outlineLevel="1"/>
    <col min="16" max="16" width="7.7109375" style="27" customWidth="1" collapsed="1"/>
    <col min="17" max="19" width="7.7109375" style="27" customWidth="1"/>
    <col min="20" max="20" width="20.7109375" style="27" customWidth="1"/>
    <col min="21" max="16384" width="11.42578125" style="27"/>
  </cols>
  <sheetData>
    <row r="1" spans="1:21" s="23" customFormat="1" ht="15" customHeight="1" x14ac:dyDescent="0.2">
      <c r="A1" s="111" t="s">
        <v>180</v>
      </c>
      <c r="B1" s="112"/>
      <c r="C1" s="112"/>
      <c r="D1" s="112"/>
      <c r="E1" s="112"/>
      <c r="F1" s="112"/>
      <c r="G1" s="112"/>
      <c r="H1" s="112"/>
      <c r="I1" s="112"/>
      <c r="J1" s="112"/>
      <c r="K1" s="112"/>
      <c r="L1" s="112"/>
      <c r="M1" s="112"/>
      <c r="N1" s="33"/>
      <c r="O1" s="33"/>
      <c r="P1" s="33"/>
      <c r="Q1" s="33"/>
      <c r="R1" s="117" t="s">
        <v>133</v>
      </c>
      <c r="S1" s="118"/>
      <c r="T1" s="109"/>
    </row>
    <row r="2" spans="1:21" s="23" customFormat="1" x14ac:dyDescent="0.2">
      <c r="A2" s="113" t="s">
        <v>219</v>
      </c>
      <c r="B2" s="114"/>
      <c r="C2" s="114"/>
      <c r="D2" s="114"/>
      <c r="E2" s="114"/>
      <c r="F2" s="114"/>
      <c r="G2" s="114"/>
      <c r="H2" s="114"/>
      <c r="I2" s="114"/>
      <c r="J2" s="114"/>
      <c r="K2" s="114"/>
      <c r="L2" s="114"/>
      <c r="M2" s="114"/>
      <c r="N2" s="34"/>
      <c r="O2" s="34"/>
      <c r="P2" s="34"/>
      <c r="Q2" s="34"/>
      <c r="R2" s="119"/>
      <c r="S2" s="120"/>
      <c r="T2" s="109"/>
    </row>
    <row r="3" spans="1:21" s="23" customFormat="1" x14ac:dyDescent="0.2">
      <c r="A3" s="115" t="s">
        <v>220</v>
      </c>
      <c r="B3" s="116"/>
      <c r="C3" s="116"/>
      <c r="D3" s="116"/>
      <c r="E3" s="116"/>
      <c r="F3" s="116"/>
      <c r="G3" s="116"/>
      <c r="H3" s="116"/>
      <c r="I3" s="116"/>
      <c r="J3" s="116"/>
      <c r="K3" s="116"/>
      <c r="L3" s="116"/>
      <c r="M3" s="116"/>
      <c r="N3" s="35"/>
      <c r="O3" s="35"/>
      <c r="P3" s="35"/>
      <c r="Q3" s="35"/>
      <c r="R3" s="121">
        <f ca="1">TODAY()</f>
        <v>43335</v>
      </c>
      <c r="S3" s="122"/>
      <c r="T3" s="110"/>
    </row>
    <row r="4" spans="1:21" ht="60" x14ac:dyDescent="0.25">
      <c r="A4" s="24" t="s">
        <v>167</v>
      </c>
      <c r="B4" s="41" t="s">
        <v>268</v>
      </c>
      <c r="C4" s="24" t="s">
        <v>181</v>
      </c>
      <c r="D4" s="24" t="s">
        <v>15</v>
      </c>
      <c r="E4" s="24" t="s">
        <v>0</v>
      </c>
      <c r="F4" s="25" t="s">
        <v>5</v>
      </c>
      <c r="G4" s="25" t="s">
        <v>3</v>
      </c>
      <c r="H4" s="25" t="s">
        <v>131</v>
      </c>
      <c r="I4" s="25" t="s">
        <v>182</v>
      </c>
      <c r="J4" s="25" t="s">
        <v>183</v>
      </c>
      <c r="K4" s="25" t="s">
        <v>192</v>
      </c>
      <c r="L4" s="25" t="s">
        <v>484</v>
      </c>
      <c r="M4" s="26" t="s">
        <v>165</v>
      </c>
      <c r="N4" s="26" t="s">
        <v>9</v>
      </c>
      <c r="O4" s="26" t="s">
        <v>169</v>
      </c>
      <c r="P4" s="26" t="s">
        <v>164</v>
      </c>
      <c r="Q4" s="26" t="s">
        <v>168</v>
      </c>
      <c r="R4" s="25" t="s">
        <v>166</v>
      </c>
      <c r="S4" s="26" t="s">
        <v>10</v>
      </c>
      <c r="T4" s="25" t="s">
        <v>11</v>
      </c>
    </row>
    <row r="5" spans="1:21" ht="33.75" x14ac:dyDescent="0.25">
      <c r="A5" s="36">
        <v>1</v>
      </c>
      <c r="B5" s="42">
        <v>700050517</v>
      </c>
      <c r="C5" s="37" t="s">
        <v>39</v>
      </c>
      <c r="D5" s="37" t="s">
        <v>301</v>
      </c>
      <c r="E5" s="38" t="s">
        <v>302</v>
      </c>
      <c r="F5" s="39" t="s">
        <v>337</v>
      </c>
      <c r="G5" s="39" t="s">
        <v>199</v>
      </c>
      <c r="H5" s="31">
        <v>136180.29</v>
      </c>
      <c r="I5" s="31"/>
      <c r="J5" s="31"/>
      <c r="K5" s="31">
        <f>SUM(H5:J5)</f>
        <v>136180.29</v>
      </c>
      <c r="L5" s="30">
        <f>(COUNTIF('Cédula de observaciones'!B:B,B5))-Q5-S5</f>
        <v>0</v>
      </c>
      <c r="M5" s="30">
        <f>COUNTIFS('Cédula de observaciones'!B:B,B5,'Cédula de observaciones'!O:O,"ATENDIDA")</f>
        <v>0</v>
      </c>
      <c r="N5" s="30">
        <f>COUNTIFS('Cédula de observaciones'!B:B,B5,'Cédula de observaciones'!O:O,"PERSISTE")</f>
        <v>0</v>
      </c>
      <c r="O5" s="30">
        <f>COUNTIFS('Cédula de observaciones'!B:B,B5,'Cédula de observaciones'!O:O,"PARCIALMENTE ATENDIDA")</f>
        <v>0</v>
      </c>
      <c r="P5" s="30">
        <f>COUNTIFS('Cédula de observaciones'!B:B,B5,'Cédula de observaciones'!O:O,"CONTINÚA")</f>
        <v>0</v>
      </c>
      <c r="Q5" s="30">
        <f>COUNTIFS('Cédula de observaciones'!B:B,B5,'Cédula de observaciones'!O:O,"SIN AREAS DE OPORTUNIDAD")</f>
        <v>1</v>
      </c>
      <c r="R5" s="30">
        <f>(COUNTIFS('Cédula de observaciones'!B:B,B5,'Cédula de observaciones'!O:O,"DETECTADA"))+N5+O5</f>
        <v>0</v>
      </c>
      <c r="S5" s="30">
        <f>COUNTIFS('Cédula de observaciones'!B:B,B5,'Cédula de observaciones'!O:O,"REQUERIMIENTO")</f>
        <v>0</v>
      </c>
      <c r="T5" s="30" t="s">
        <v>218</v>
      </c>
      <c r="U5" s="43">
        <f>A5</f>
        <v>1</v>
      </c>
    </row>
    <row r="6" spans="1:21" ht="33.75" x14ac:dyDescent="0.25">
      <c r="A6" s="36">
        <v>2</v>
      </c>
      <c r="B6" s="42">
        <v>700052117</v>
      </c>
      <c r="C6" s="37" t="s">
        <v>39</v>
      </c>
      <c r="D6" s="37" t="s">
        <v>301</v>
      </c>
      <c r="E6" s="38" t="s">
        <v>303</v>
      </c>
      <c r="F6" s="39" t="s">
        <v>337</v>
      </c>
      <c r="G6" s="39" t="s">
        <v>199</v>
      </c>
      <c r="H6" s="31">
        <v>400858.2</v>
      </c>
      <c r="I6" s="31"/>
      <c r="J6" s="31"/>
      <c r="K6" s="31">
        <f t="shared" ref="K6:K42" si="0">SUM(H6:J6)</f>
        <v>400858.2</v>
      </c>
      <c r="L6" s="30">
        <f>(COUNTIF('Cédula de observaciones'!B:B,B6))-Q6-S6</f>
        <v>0</v>
      </c>
      <c r="M6" s="30">
        <f>COUNTIFS('Cédula de observaciones'!B:B,B6,'Cédula de observaciones'!O:O,"ATENDIDA")</f>
        <v>0</v>
      </c>
      <c r="N6" s="30">
        <f>COUNTIFS('Cédula de observaciones'!B:B,B6,'Cédula de observaciones'!O:O,"PERSISTE")</f>
        <v>0</v>
      </c>
      <c r="O6" s="30">
        <f>COUNTIFS('Cédula de observaciones'!B:B,B6,'Cédula de observaciones'!O:O,"PARCIALMENTE ATENDIDA")</f>
        <v>0</v>
      </c>
      <c r="P6" s="30">
        <f>COUNTIFS('Cédula de observaciones'!B:B,B6,'Cédula de observaciones'!O:O,"CONTINÚA")</f>
        <v>0</v>
      </c>
      <c r="Q6" s="30">
        <f>COUNTIFS('Cédula de observaciones'!B:B,B6,'Cédula de observaciones'!O:O,"SIN AREAS DE OPORTUNIDAD")</f>
        <v>1</v>
      </c>
      <c r="R6" s="30">
        <f>(COUNTIFS('Cédula de observaciones'!B:B,B6,'Cédula de observaciones'!O:O,"DETECTADA"))+N6+O6</f>
        <v>0</v>
      </c>
      <c r="S6" s="30">
        <f>COUNTIFS('Cédula de observaciones'!B:B,B6,'Cédula de observaciones'!O:O,"REQUERIMIENTO")</f>
        <v>0</v>
      </c>
      <c r="T6" s="30" t="s">
        <v>137</v>
      </c>
      <c r="U6" s="43">
        <f t="shared" ref="U6:U42" si="1">A6</f>
        <v>2</v>
      </c>
    </row>
    <row r="7" spans="1:21" ht="33.75" x14ac:dyDescent="0.25">
      <c r="A7" s="36">
        <v>3</v>
      </c>
      <c r="B7" s="42" t="s">
        <v>269</v>
      </c>
      <c r="C7" s="37" t="s">
        <v>177</v>
      </c>
      <c r="D7" s="37" t="s">
        <v>90</v>
      </c>
      <c r="E7" s="38" t="s">
        <v>304</v>
      </c>
      <c r="F7" s="39" t="s">
        <v>338</v>
      </c>
      <c r="G7" s="39" t="s">
        <v>199</v>
      </c>
      <c r="H7" s="31">
        <v>2475000</v>
      </c>
      <c r="I7" s="31">
        <v>3000000</v>
      </c>
      <c r="J7" s="31">
        <v>2775000</v>
      </c>
      <c r="K7" s="31">
        <f t="shared" si="0"/>
        <v>8250000</v>
      </c>
      <c r="L7" s="30">
        <f>(COUNTIF('Cédula de observaciones'!B:B,B7))-Q7-S7</f>
        <v>10</v>
      </c>
      <c r="M7" s="30">
        <f>COUNTIFS('Cédula de observaciones'!B:B,B7,'Cédula de observaciones'!O:O,"ATENDIDA")</f>
        <v>0</v>
      </c>
      <c r="N7" s="30">
        <f>COUNTIFS('Cédula de observaciones'!B:B,B7,'Cédula de observaciones'!O:O,"PERSISTE")</f>
        <v>0</v>
      </c>
      <c r="O7" s="30">
        <f>COUNTIFS('Cédula de observaciones'!B:B,B7,'Cédula de observaciones'!O:O,"PARCIALMENTE ATENDIDA")</f>
        <v>0</v>
      </c>
      <c r="P7" s="30">
        <f>COUNTIFS('Cédula de observaciones'!B:B,B7,'Cédula de observaciones'!O:O,"CONTINÚA")</f>
        <v>0</v>
      </c>
      <c r="Q7" s="30">
        <f>COUNTIFS('Cédula de observaciones'!B:B,B7,'Cédula de observaciones'!O:O,"SIN AREAS DE OPORTUNIDAD")</f>
        <v>0</v>
      </c>
      <c r="R7" s="30">
        <f>(COUNTIFS('Cédula de observaciones'!B:B,B7,'Cédula de observaciones'!O:O,"DETECTADA"))+N7+O7</f>
        <v>10</v>
      </c>
      <c r="S7" s="30">
        <f>COUNTIFS('Cédula de observaciones'!B:B,B7,'Cédula de observaciones'!O:O,"REQUERIMIENTO")</f>
        <v>0</v>
      </c>
      <c r="T7" s="30" t="s">
        <v>14</v>
      </c>
      <c r="U7" s="43">
        <f t="shared" si="1"/>
        <v>3</v>
      </c>
    </row>
    <row r="8" spans="1:21" ht="33.75" x14ac:dyDescent="0.25">
      <c r="A8" s="36">
        <v>4</v>
      </c>
      <c r="B8" s="42" t="s">
        <v>270</v>
      </c>
      <c r="C8" s="37" t="s">
        <v>177</v>
      </c>
      <c r="D8" s="37" t="s">
        <v>85</v>
      </c>
      <c r="E8" s="38" t="s">
        <v>305</v>
      </c>
      <c r="F8" s="39" t="s">
        <v>338</v>
      </c>
      <c r="G8" s="39" t="s">
        <v>199</v>
      </c>
      <c r="H8" s="31">
        <v>198000</v>
      </c>
      <c r="I8" s="31">
        <v>500000</v>
      </c>
      <c r="J8" s="31">
        <v>1230172</v>
      </c>
      <c r="K8" s="31">
        <f t="shared" si="0"/>
        <v>1928172</v>
      </c>
      <c r="L8" s="30">
        <f>(COUNTIF('Cédula de observaciones'!B:B,B8))-Q8-S8</f>
        <v>5</v>
      </c>
      <c r="M8" s="30">
        <f>COUNTIFS('Cédula de observaciones'!B:B,B8,'Cédula de observaciones'!O:O,"ATENDIDA")</f>
        <v>0</v>
      </c>
      <c r="N8" s="30">
        <f>COUNTIFS('Cédula de observaciones'!B:B,B8,'Cédula de observaciones'!O:O,"PERSISTE")</f>
        <v>0</v>
      </c>
      <c r="O8" s="30">
        <f>COUNTIFS('Cédula de observaciones'!B:B,B8,'Cédula de observaciones'!O:O,"PARCIALMENTE ATENDIDA")</f>
        <v>0</v>
      </c>
      <c r="P8" s="30">
        <f>COUNTIFS('Cédula de observaciones'!B:B,B8,'Cédula de observaciones'!O:O,"CONTINÚA")</f>
        <v>0</v>
      </c>
      <c r="Q8" s="30">
        <f>COUNTIFS('Cédula de observaciones'!B:B,B8,'Cédula de observaciones'!O:O,"SIN AREAS DE OPORTUNIDAD")</f>
        <v>0</v>
      </c>
      <c r="R8" s="30">
        <f>(COUNTIFS('Cédula de observaciones'!B:B,B8,'Cédula de observaciones'!O:O,"DETECTADA"))+N8+O8</f>
        <v>5</v>
      </c>
      <c r="S8" s="30">
        <f>COUNTIFS('Cédula de observaciones'!B:B,B8,'Cédula de observaciones'!O:O,"REQUERIMIENTO")</f>
        <v>0</v>
      </c>
      <c r="T8" s="30" t="s">
        <v>13</v>
      </c>
      <c r="U8" s="43">
        <f t="shared" si="1"/>
        <v>4</v>
      </c>
    </row>
    <row r="9" spans="1:21" ht="33.75" x14ac:dyDescent="0.25">
      <c r="A9" s="36">
        <v>5</v>
      </c>
      <c r="B9" s="42" t="s">
        <v>271</v>
      </c>
      <c r="C9" s="37" t="s">
        <v>178</v>
      </c>
      <c r="D9" s="37" t="s">
        <v>106</v>
      </c>
      <c r="E9" s="38" t="s">
        <v>306</v>
      </c>
      <c r="F9" s="39" t="s">
        <v>338</v>
      </c>
      <c r="G9" s="39" t="s">
        <v>199</v>
      </c>
      <c r="H9" s="31">
        <v>514500</v>
      </c>
      <c r="I9" s="31">
        <v>642000</v>
      </c>
      <c r="J9" s="31">
        <v>128500</v>
      </c>
      <c r="K9" s="31">
        <f t="shared" si="0"/>
        <v>1285000</v>
      </c>
      <c r="L9" s="30">
        <f>(COUNTIF('Cédula de observaciones'!B:B,B9))-Q9-S9</f>
        <v>5</v>
      </c>
      <c r="M9" s="30">
        <f>COUNTIFS('Cédula de observaciones'!B:B,B9,'Cédula de observaciones'!O:O,"ATENDIDA")</f>
        <v>0</v>
      </c>
      <c r="N9" s="30">
        <f>COUNTIFS('Cédula de observaciones'!B:B,B9,'Cédula de observaciones'!O:O,"PERSISTE")</f>
        <v>0</v>
      </c>
      <c r="O9" s="30">
        <f>COUNTIFS('Cédula de observaciones'!B:B,B9,'Cédula de observaciones'!O:O,"PARCIALMENTE ATENDIDA")</f>
        <v>0</v>
      </c>
      <c r="P9" s="30">
        <f>COUNTIFS('Cédula de observaciones'!B:B,B9,'Cédula de observaciones'!O:O,"CONTINÚA")</f>
        <v>0</v>
      </c>
      <c r="Q9" s="30">
        <f>COUNTIFS('Cédula de observaciones'!B:B,B9,'Cédula de observaciones'!O:O,"SIN AREAS DE OPORTUNIDAD")</f>
        <v>0</v>
      </c>
      <c r="R9" s="30">
        <f>(COUNTIFS('Cédula de observaciones'!B:B,B9,'Cédula de observaciones'!O:O,"DETECTADA"))+N9+O9</f>
        <v>5</v>
      </c>
      <c r="S9" s="30">
        <f>COUNTIFS('Cédula de observaciones'!B:B,B9,'Cédula de observaciones'!O:O,"REQUERIMIENTO")</f>
        <v>0</v>
      </c>
      <c r="T9" s="30" t="s">
        <v>137</v>
      </c>
      <c r="U9" s="43">
        <f t="shared" si="1"/>
        <v>5</v>
      </c>
    </row>
    <row r="10" spans="1:21" ht="33.75" x14ac:dyDescent="0.25">
      <c r="A10" s="36">
        <v>6</v>
      </c>
      <c r="B10" s="42" t="s">
        <v>272</v>
      </c>
      <c r="C10" s="37" t="s">
        <v>177</v>
      </c>
      <c r="D10" s="37" t="s">
        <v>85</v>
      </c>
      <c r="E10" s="38" t="s">
        <v>307</v>
      </c>
      <c r="F10" s="39" t="s">
        <v>338</v>
      </c>
      <c r="G10" s="39" t="s">
        <v>199</v>
      </c>
      <c r="H10" s="31">
        <v>297000</v>
      </c>
      <c r="I10" s="31">
        <v>1008000</v>
      </c>
      <c r="J10" s="31">
        <v>1587258</v>
      </c>
      <c r="K10" s="31">
        <f t="shared" si="0"/>
        <v>2892258</v>
      </c>
      <c r="L10" s="30">
        <f>(COUNTIF('Cédula de observaciones'!B:B,B10))-Q10-S10</f>
        <v>8</v>
      </c>
      <c r="M10" s="30">
        <f>COUNTIFS('Cédula de observaciones'!B:B,B10,'Cédula de observaciones'!O:O,"ATENDIDA")</f>
        <v>0</v>
      </c>
      <c r="N10" s="30">
        <f>COUNTIFS('Cédula de observaciones'!B:B,B10,'Cédula de observaciones'!O:O,"PERSISTE")</f>
        <v>0</v>
      </c>
      <c r="O10" s="30">
        <f>COUNTIFS('Cédula de observaciones'!B:B,B10,'Cédula de observaciones'!O:O,"PARCIALMENTE ATENDIDA")</f>
        <v>0</v>
      </c>
      <c r="P10" s="30">
        <f>COUNTIFS('Cédula de observaciones'!B:B,B10,'Cédula de observaciones'!O:O,"CONTINÚA")</f>
        <v>0</v>
      </c>
      <c r="Q10" s="30">
        <f>COUNTIFS('Cédula de observaciones'!B:B,B10,'Cédula de observaciones'!O:O,"SIN AREAS DE OPORTUNIDAD")</f>
        <v>0</v>
      </c>
      <c r="R10" s="30">
        <f>(COUNTIFS('Cédula de observaciones'!B:B,B10,'Cédula de observaciones'!O:O,"DETECTADA"))+N10+O10</f>
        <v>8</v>
      </c>
      <c r="S10" s="30">
        <f>COUNTIFS('Cédula de observaciones'!B:B,B10,'Cédula de observaciones'!O:O,"REQUERIMIENTO")</f>
        <v>0</v>
      </c>
      <c r="T10" s="30" t="s">
        <v>156</v>
      </c>
      <c r="U10" s="43">
        <f t="shared" si="1"/>
        <v>6</v>
      </c>
    </row>
    <row r="11" spans="1:21" ht="33.75" x14ac:dyDescent="0.25">
      <c r="A11" s="36">
        <v>7</v>
      </c>
      <c r="B11" s="42" t="s">
        <v>273</v>
      </c>
      <c r="C11" s="37" t="s">
        <v>177</v>
      </c>
      <c r="D11" s="37" t="s">
        <v>85</v>
      </c>
      <c r="E11" s="38" t="s">
        <v>308</v>
      </c>
      <c r="F11" s="39" t="s">
        <v>338</v>
      </c>
      <c r="G11" s="39" t="s">
        <v>199</v>
      </c>
      <c r="H11" s="31">
        <v>400000</v>
      </c>
      <c r="I11" s="31">
        <v>1750000</v>
      </c>
      <c r="J11" s="31">
        <v>2813080</v>
      </c>
      <c r="K11" s="31">
        <f t="shared" si="0"/>
        <v>4963080</v>
      </c>
      <c r="L11" s="30">
        <f>(COUNTIF('Cédula de observaciones'!B:B,B11))-Q11-S11</f>
        <v>10</v>
      </c>
      <c r="M11" s="30">
        <f>COUNTIFS('Cédula de observaciones'!B:B,B11,'Cédula de observaciones'!O:O,"ATENDIDA")</f>
        <v>0</v>
      </c>
      <c r="N11" s="30">
        <f>COUNTIFS('Cédula de observaciones'!B:B,B11,'Cédula de observaciones'!O:O,"PERSISTE")</f>
        <v>0</v>
      </c>
      <c r="O11" s="30">
        <f>COUNTIFS('Cédula de observaciones'!B:B,B11,'Cédula de observaciones'!O:O,"PARCIALMENTE ATENDIDA")</f>
        <v>0</v>
      </c>
      <c r="P11" s="30">
        <f>COUNTIFS('Cédula de observaciones'!B:B,B11,'Cédula de observaciones'!O:O,"CONTINÚA")</f>
        <v>0</v>
      </c>
      <c r="Q11" s="30">
        <f>COUNTIFS('Cédula de observaciones'!B:B,B11,'Cédula de observaciones'!O:O,"SIN AREAS DE OPORTUNIDAD")</f>
        <v>0</v>
      </c>
      <c r="R11" s="30">
        <f>(COUNTIFS('Cédula de observaciones'!B:B,B11,'Cédula de observaciones'!O:O,"DETECTADA"))+N11+O11</f>
        <v>10</v>
      </c>
      <c r="S11" s="30">
        <f>COUNTIFS('Cédula de observaciones'!B:B,B11,'Cédula de observaciones'!O:O,"REQUERIMIENTO")</f>
        <v>0</v>
      </c>
      <c r="T11" s="30" t="s">
        <v>218</v>
      </c>
      <c r="U11" s="43">
        <f t="shared" si="1"/>
        <v>7</v>
      </c>
    </row>
    <row r="12" spans="1:21" ht="33.75" x14ac:dyDescent="0.25">
      <c r="A12" s="36">
        <v>8</v>
      </c>
      <c r="B12" s="42" t="s">
        <v>274</v>
      </c>
      <c r="C12" s="37" t="s">
        <v>178</v>
      </c>
      <c r="D12" s="37" t="s">
        <v>102</v>
      </c>
      <c r="E12" s="38" t="s">
        <v>309</v>
      </c>
      <c r="F12" s="39" t="s">
        <v>338</v>
      </c>
      <c r="G12" s="39" t="s">
        <v>199</v>
      </c>
      <c r="H12" s="31">
        <v>386100</v>
      </c>
      <c r="I12" s="31">
        <v>772200</v>
      </c>
      <c r="J12" s="31">
        <v>128700</v>
      </c>
      <c r="K12" s="31">
        <f t="shared" si="0"/>
        <v>1287000</v>
      </c>
      <c r="L12" s="30">
        <f>(COUNTIF('Cédula de observaciones'!B:B,B12))-Q12-S12</f>
        <v>5</v>
      </c>
      <c r="M12" s="30">
        <f>COUNTIFS('Cédula de observaciones'!B:B,B12,'Cédula de observaciones'!O:O,"ATENDIDA")</f>
        <v>0</v>
      </c>
      <c r="N12" s="30">
        <f>COUNTIFS('Cédula de observaciones'!B:B,B12,'Cédula de observaciones'!O:O,"PERSISTE")</f>
        <v>0</v>
      </c>
      <c r="O12" s="30">
        <f>COUNTIFS('Cédula de observaciones'!B:B,B12,'Cédula de observaciones'!O:O,"PARCIALMENTE ATENDIDA")</f>
        <v>0</v>
      </c>
      <c r="P12" s="30">
        <f>COUNTIFS('Cédula de observaciones'!B:B,B12,'Cédula de observaciones'!O:O,"CONTINÚA")</f>
        <v>0</v>
      </c>
      <c r="Q12" s="30">
        <f>COUNTIFS('Cédula de observaciones'!B:B,B12,'Cédula de observaciones'!O:O,"SIN AREAS DE OPORTUNIDAD")</f>
        <v>0</v>
      </c>
      <c r="R12" s="30">
        <f>(COUNTIFS('Cédula de observaciones'!B:B,B12,'Cédula de observaciones'!O:O,"DETECTADA"))+N12+O12</f>
        <v>5</v>
      </c>
      <c r="S12" s="30">
        <f>COUNTIFS('Cédula de observaciones'!B:B,B12,'Cédula de observaciones'!O:O,"REQUERIMIENTO")</f>
        <v>0</v>
      </c>
      <c r="T12" s="30" t="s">
        <v>12</v>
      </c>
      <c r="U12" s="43">
        <f t="shared" si="1"/>
        <v>8</v>
      </c>
    </row>
    <row r="13" spans="1:21" ht="33.75" x14ac:dyDescent="0.25">
      <c r="A13" s="36">
        <v>9</v>
      </c>
      <c r="B13" s="42" t="s">
        <v>275</v>
      </c>
      <c r="C13" s="37" t="s">
        <v>177</v>
      </c>
      <c r="D13" s="37" t="s">
        <v>90</v>
      </c>
      <c r="E13" s="38" t="s">
        <v>310</v>
      </c>
      <c r="F13" s="39" t="s">
        <v>338</v>
      </c>
      <c r="G13" s="39" t="s">
        <v>199</v>
      </c>
      <c r="H13" s="31">
        <v>399501.5</v>
      </c>
      <c r="I13" s="31">
        <v>251284.9</v>
      </c>
      <c r="J13" s="31">
        <v>162696.6</v>
      </c>
      <c r="K13" s="31">
        <f t="shared" si="0"/>
        <v>813483</v>
      </c>
      <c r="L13" s="30">
        <f>(COUNTIF('Cédula de observaciones'!B:B,B13))-Q13-S13</f>
        <v>9</v>
      </c>
      <c r="M13" s="30">
        <f>COUNTIFS('Cédula de observaciones'!B:B,B13,'Cédula de observaciones'!O:O,"ATENDIDA")</f>
        <v>0</v>
      </c>
      <c r="N13" s="30">
        <f>COUNTIFS('Cédula de observaciones'!B:B,B13,'Cédula de observaciones'!O:O,"PERSISTE")</f>
        <v>0</v>
      </c>
      <c r="O13" s="30">
        <f>COUNTIFS('Cédula de observaciones'!B:B,B13,'Cédula de observaciones'!O:O,"PARCIALMENTE ATENDIDA")</f>
        <v>0</v>
      </c>
      <c r="P13" s="30">
        <f>COUNTIFS('Cédula de observaciones'!B:B,B13,'Cédula de observaciones'!O:O,"CONTINÚA")</f>
        <v>0</v>
      </c>
      <c r="Q13" s="30">
        <f>COUNTIFS('Cédula de observaciones'!B:B,B13,'Cédula de observaciones'!O:O,"SIN AREAS DE OPORTUNIDAD")</f>
        <v>0</v>
      </c>
      <c r="R13" s="30">
        <f>(COUNTIFS('Cédula de observaciones'!B:B,B13,'Cédula de observaciones'!O:O,"DETECTADA"))+N13+O13</f>
        <v>9</v>
      </c>
      <c r="S13" s="30">
        <f>COUNTIFS('Cédula de observaciones'!B:B,B13,'Cédula de observaciones'!O:O,"REQUERIMIENTO")</f>
        <v>0</v>
      </c>
      <c r="T13" s="30" t="s">
        <v>14</v>
      </c>
      <c r="U13" s="43">
        <f t="shared" si="1"/>
        <v>9</v>
      </c>
    </row>
    <row r="14" spans="1:21" ht="33.75" x14ac:dyDescent="0.25">
      <c r="A14" s="36">
        <v>10</v>
      </c>
      <c r="B14" s="42" t="s">
        <v>276</v>
      </c>
      <c r="C14" s="37" t="s">
        <v>177</v>
      </c>
      <c r="D14" s="37" t="s">
        <v>90</v>
      </c>
      <c r="E14" s="38" t="s">
        <v>311</v>
      </c>
      <c r="F14" s="39" t="s">
        <v>338</v>
      </c>
      <c r="G14" s="39" t="s">
        <v>199</v>
      </c>
      <c r="H14" s="31">
        <v>399894</v>
      </c>
      <c r="I14" s="31">
        <v>319915.2</v>
      </c>
      <c r="J14" s="31">
        <v>79978.8</v>
      </c>
      <c r="K14" s="31">
        <f t="shared" si="0"/>
        <v>799788</v>
      </c>
      <c r="L14" s="30">
        <f>(COUNTIF('Cédula de observaciones'!B:B,B14))-Q14-S14</f>
        <v>6</v>
      </c>
      <c r="M14" s="30">
        <f>COUNTIFS('Cédula de observaciones'!B:B,B14,'Cédula de observaciones'!O:O,"ATENDIDA")</f>
        <v>0</v>
      </c>
      <c r="N14" s="30">
        <f>COUNTIFS('Cédula de observaciones'!B:B,B14,'Cédula de observaciones'!O:O,"PERSISTE")</f>
        <v>0</v>
      </c>
      <c r="O14" s="30">
        <f>COUNTIFS('Cédula de observaciones'!B:B,B14,'Cédula de observaciones'!O:O,"PARCIALMENTE ATENDIDA")</f>
        <v>0</v>
      </c>
      <c r="P14" s="30">
        <f>COUNTIFS('Cédula de observaciones'!B:B,B14,'Cédula de observaciones'!O:O,"CONTINÚA")</f>
        <v>0</v>
      </c>
      <c r="Q14" s="30">
        <f>COUNTIFS('Cédula de observaciones'!B:B,B14,'Cédula de observaciones'!O:O,"SIN AREAS DE OPORTUNIDAD")</f>
        <v>0</v>
      </c>
      <c r="R14" s="30">
        <f>(COUNTIFS('Cédula de observaciones'!B:B,B14,'Cédula de observaciones'!O:O,"DETECTADA"))+N14+O14</f>
        <v>6</v>
      </c>
      <c r="S14" s="30">
        <f>COUNTIFS('Cédula de observaciones'!B:B,B14,'Cédula de observaciones'!O:O,"REQUERIMIENTO")</f>
        <v>0</v>
      </c>
      <c r="T14" s="30" t="s">
        <v>13</v>
      </c>
      <c r="U14" s="43">
        <f t="shared" si="1"/>
        <v>10</v>
      </c>
    </row>
    <row r="15" spans="1:21" ht="33.75" x14ac:dyDescent="0.25">
      <c r="A15" s="36">
        <v>11</v>
      </c>
      <c r="B15" s="42" t="s">
        <v>277</v>
      </c>
      <c r="C15" s="37" t="s">
        <v>177</v>
      </c>
      <c r="D15" s="37" t="s">
        <v>90</v>
      </c>
      <c r="E15" s="38" t="s">
        <v>312</v>
      </c>
      <c r="F15" s="39" t="s">
        <v>338</v>
      </c>
      <c r="G15" s="39" t="s">
        <v>199</v>
      </c>
      <c r="H15" s="31">
        <v>1998150</v>
      </c>
      <c r="I15" s="31">
        <v>3996300</v>
      </c>
      <c r="J15" s="31">
        <v>666050</v>
      </c>
      <c r="K15" s="31">
        <f t="shared" si="0"/>
        <v>6660500</v>
      </c>
      <c r="L15" s="30">
        <f>(COUNTIF('Cédula de observaciones'!B:B,B15))-Q15-S15</f>
        <v>11</v>
      </c>
      <c r="M15" s="30">
        <f>COUNTIFS('Cédula de observaciones'!B:B,B15,'Cédula de observaciones'!O:O,"ATENDIDA")</f>
        <v>0</v>
      </c>
      <c r="N15" s="30">
        <f>COUNTIFS('Cédula de observaciones'!B:B,B15,'Cédula de observaciones'!O:O,"PERSISTE")</f>
        <v>0</v>
      </c>
      <c r="O15" s="30">
        <f>COUNTIFS('Cédula de observaciones'!B:B,B15,'Cédula de observaciones'!O:O,"PARCIALMENTE ATENDIDA")</f>
        <v>0</v>
      </c>
      <c r="P15" s="30">
        <f>COUNTIFS('Cédula de observaciones'!B:B,B15,'Cédula de observaciones'!O:O,"CONTINÚA")</f>
        <v>0</v>
      </c>
      <c r="Q15" s="30">
        <f>COUNTIFS('Cédula de observaciones'!B:B,B15,'Cédula de observaciones'!O:O,"SIN AREAS DE OPORTUNIDAD")</f>
        <v>0</v>
      </c>
      <c r="R15" s="30">
        <f>(COUNTIFS('Cédula de observaciones'!B:B,B15,'Cédula de observaciones'!O:O,"DETECTADA"))+N15+O15</f>
        <v>11</v>
      </c>
      <c r="S15" s="30">
        <f>COUNTIFS('Cédula de observaciones'!B:B,B15,'Cédula de observaciones'!O:O,"REQUERIMIENTO")</f>
        <v>0</v>
      </c>
      <c r="T15" s="30" t="s">
        <v>137</v>
      </c>
      <c r="U15" s="43">
        <f t="shared" si="1"/>
        <v>11</v>
      </c>
    </row>
    <row r="16" spans="1:21" ht="33.75" x14ac:dyDescent="0.25">
      <c r="A16" s="36">
        <v>12</v>
      </c>
      <c r="B16" s="42" t="s">
        <v>278</v>
      </c>
      <c r="C16" s="37" t="s">
        <v>177</v>
      </c>
      <c r="D16" s="37" t="s">
        <v>90</v>
      </c>
      <c r="E16" s="38" t="s">
        <v>313</v>
      </c>
      <c r="F16" s="39" t="s">
        <v>338</v>
      </c>
      <c r="G16" s="39" t="s">
        <v>199</v>
      </c>
      <c r="H16" s="31">
        <v>1650000</v>
      </c>
      <c r="I16" s="31">
        <v>3300000</v>
      </c>
      <c r="J16" s="31">
        <v>550000</v>
      </c>
      <c r="K16" s="31">
        <f t="shared" si="0"/>
        <v>5500000</v>
      </c>
      <c r="L16" s="30">
        <f>(COUNTIF('Cédula de observaciones'!B:B,B16))-Q16-S16</f>
        <v>7</v>
      </c>
      <c r="M16" s="30">
        <f>COUNTIFS('Cédula de observaciones'!B:B,B16,'Cédula de observaciones'!O:O,"ATENDIDA")</f>
        <v>0</v>
      </c>
      <c r="N16" s="30">
        <f>COUNTIFS('Cédula de observaciones'!B:B,B16,'Cédula de observaciones'!O:O,"PERSISTE")</f>
        <v>0</v>
      </c>
      <c r="O16" s="30">
        <f>COUNTIFS('Cédula de observaciones'!B:B,B16,'Cédula de observaciones'!O:O,"PARCIALMENTE ATENDIDA")</f>
        <v>0</v>
      </c>
      <c r="P16" s="30">
        <f>COUNTIFS('Cédula de observaciones'!B:B,B16,'Cédula de observaciones'!O:O,"CONTINÚA")</f>
        <v>0</v>
      </c>
      <c r="Q16" s="30">
        <f>COUNTIFS('Cédula de observaciones'!B:B,B16,'Cédula de observaciones'!O:O,"SIN AREAS DE OPORTUNIDAD")</f>
        <v>0</v>
      </c>
      <c r="R16" s="30">
        <f>(COUNTIFS('Cédula de observaciones'!B:B,B16,'Cédula de observaciones'!O:O,"DETECTADA"))+N16+O16</f>
        <v>7</v>
      </c>
      <c r="S16" s="30">
        <f>COUNTIFS('Cédula de observaciones'!B:B,B16,'Cédula de observaciones'!O:O,"REQUERIMIENTO")</f>
        <v>0</v>
      </c>
      <c r="T16" s="30" t="s">
        <v>156</v>
      </c>
      <c r="U16" s="43">
        <f t="shared" si="1"/>
        <v>12</v>
      </c>
    </row>
    <row r="17" spans="1:21" ht="33.75" x14ac:dyDescent="0.25">
      <c r="A17" s="36">
        <v>13</v>
      </c>
      <c r="B17" s="42" t="s">
        <v>279</v>
      </c>
      <c r="C17" s="37" t="s">
        <v>177</v>
      </c>
      <c r="D17" s="37" t="s">
        <v>90</v>
      </c>
      <c r="E17" s="38" t="s">
        <v>314</v>
      </c>
      <c r="F17" s="39" t="s">
        <v>338</v>
      </c>
      <c r="G17" s="39" t="s">
        <v>199</v>
      </c>
      <c r="H17" s="31">
        <v>1155000</v>
      </c>
      <c r="I17" s="31">
        <v>2310000</v>
      </c>
      <c r="J17" s="31">
        <v>385000</v>
      </c>
      <c r="K17" s="31">
        <f t="shared" si="0"/>
        <v>3850000</v>
      </c>
      <c r="L17" s="30">
        <f>(COUNTIF('Cédula de observaciones'!B:B,B17))-Q17-S17</f>
        <v>6</v>
      </c>
      <c r="M17" s="30">
        <f>COUNTIFS('Cédula de observaciones'!B:B,B17,'Cédula de observaciones'!O:O,"ATENDIDA")</f>
        <v>0</v>
      </c>
      <c r="N17" s="30">
        <f>COUNTIFS('Cédula de observaciones'!B:B,B17,'Cédula de observaciones'!O:O,"PERSISTE")</f>
        <v>0</v>
      </c>
      <c r="O17" s="30">
        <f>COUNTIFS('Cédula de observaciones'!B:B,B17,'Cédula de observaciones'!O:O,"PARCIALMENTE ATENDIDA")</f>
        <v>0</v>
      </c>
      <c r="P17" s="30">
        <f>COUNTIFS('Cédula de observaciones'!B:B,B17,'Cédula de observaciones'!O:O,"CONTINÚA")</f>
        <v>0</v>
      </c>
      <c r="Q17" s="30">
        <f>COUNTIFS('Cédula de observaciones'!B:B,B17,'Cédula de observaciones'!O:O,"SIN AREAS DE OPORTUNIDAD")</f>
        <v>0</v>
      </c>
      <c r="R17" s="30">
        <f>(COUNTIFS('Cédula de observaciones'!B:B,B17,'Cédula de observaciones'!O:O,"DETECTADA"))+N17+O17</f>
        <v>6</v>
      </c>
      <c r="S17" s="30">
        <f>COUNTIFS('Cédula de observaciones'!B:B,B17,'Cédula de observaciones'!O:O,"REQUERIMIENTO")</f>
        <v>0</v>
      </c>
      <c r="T17" s="30" t="s">
        <v>218</v>
      </c>
      <c r="U17" s="43">
        <f t="shared" si="1"/>
        <v>13</v>
      </c>
    </row>
    <row r="18" spans="1:21" ht="33.75" x14ac:dyDescent="0.25">
      <c r="A18" s="36">
        <v>14</v>
      </c>
      <c r="B18" s="42" t="s">
        <v>280</v>
      </c>
      <c r="C18" s="37" t="s">
        <v>177</v>
      </c>
      <c r="D18" s="37" t="s">
        <v>90</v>
      </c>
      <c r="E18" s="38" t="s">
        <v>315</v>
      </c>
      <c r="F18" s="39" t="s">
        <v>338</v>
      </c>
      <c r="G18" s="39" t="s">
        <v>199</v>
      </c>
      <c r="H18" s="31">
        <v>398520</v>
      </c>
      <c r="I18" s="31">
        <v>664200</v>
      </c>
      <c r="J18" s="31">
        <v>265680</v>
      </c>
      <c r="K18" s="31">
        <f t="shared" si="0"/>
        <v>1328400</v>
      </c>
      <c r="L18" s="30">
        <f>(COUNTIF('Cédula de observaciones'!B:B,B18))-Q18-S18</f>
        <v>8</v>
      </c>
      <c r="M18" s="30">
        <f>COUNTIFS('Cédula de observaciones'!B:B,B18,'Cédula de observaciones'!O:O,"ATENDIDA")</f>
        <v>0</v>
      </c>
      <c r="N18" s="30">
        <f>COUNTIFS('Cédula de observaciones'!B:B,B18,'Cédula de observaciones'!O:O,"PERSISTE")</f>
        <v>0</v>
      </c>
      <c r="O18" s="30">
        <f>COUNTIFS('Cédula de observaciones'!B:B,B18,'Cédula de observaciones'!O:O,"PARCIALMENTE ATENDIDA")</f>
        <v>0</v>
      </c>
      <c r="P18" s="30">
        <f>COUNTIFS('Cédula de observaciones'!B:B,B18,'Cédula de observaciones'!O:O,"CONTINÚA")</f>
        <v>0</v>
      </c>
      <c r="Q18" s="30">
        <f>COUNTIFS('Cédula de observaciones'!B:B,B18,'Cédula de observaciones'!O:O,"SIN AREAS DE OPORTUNIDAD")</f>
        <v>0</v>
      </c>
      <c r="R18" s="30">
        <f>(COUNTIFS('Cédula de observaciones'!B:B,B18,'Cédula de observaciones'!O:O,"DETECTADA"))+N18+O18</f>
        <v>8</v>
      </c>
      <c r="S18" s="30">
        <f>COUNTIFS('Cédula de observaciones'!B:B,B18,'Cédula de observaciones'!O:O,"REQUERIMIENTO")</f>
        <v>0</v>
      </c>
      <c r="T18" s="30" t="s">
        <v>12</v>
      </c>
      <c r="U18" s="43">
        <f t="shared" si="1"/>
        <v>14</v>
      </c>
    </row>
    <row r="19" spans="1:21" ht="33.75" x14ac:dyDescent="0.25">
      <c r="A19" s="36">
        <v>15</v>
      </c>
      <c r="B19" s="42" t="s">
        <v>281</v>
      </c>
      <c r="C19" s="37" t="s">
        <v>177</v>
      </c>
      <c r="D19" s="37" t="s">
        <v>93</v>
      </c>
      <c r="E19" s="38" t="s">
        <v>316</v>
      </c>
      <c r="F19" s="39" t="s">
        <v>338</v>
      </c>
      <c r="G19" s="39" t="s">
        <v>199</v>
      </c>
      <c r="H19" s="31">
        <v>247500</v>
      </c>
      <c r="I19" s="31">
        <v>198000</v>
      </c>
      <c r="J19" s="31">
        <v>49500</v>
      </c>
      <c r="K19" s="31">
        <f t="shared" si="0"/>
        <v>495000</v>
      </c>
      <c r="L19" s="30">
        <f>(COUNTIF('Cédula de observaciones'!B:B,B19))-Q19-S19</f>
        <v>9</v>
      </c>
      <c r="M19" s="30">
        <f>COUNTIFS('Cédula de observaciones'!B:B,B19,'Cédula de observaciones'!O:O,"ATENDIDA")</f>
        <v>0</v>
      </c>
      <c r="N19" s="30">
        <f>COUNTIFS('Cédula de observaciones'!B:B,B19,'Cédula de observaciones'!O:O,"PERSISTE")</f>
        <v>0</v>
      </c>
      <c r="O19" s="30">
        <f>COUNTIFS('Cédula de observaciones'!B:B,B19,'Cédula de observaciones'!O:O,"PARCIALMENTE ATENDIDA")</f>
        <v>0</v>
      </c>
      <c r="P19" s="30">
        <f>COUNTIFS('Cédula de observaciones'!B:B,B19,'Cédula de observaciones'!O:O,"CONTINÚA")</f>
        <v>0</v>
      </c>
      <c r="Q19" s="30">
        <f>COUNTIFS('Cédula de observaciones'!B:B,B19,'Cédula de observaciones'!O:O,"SIN AREAS DE OPORTUNIDAD")</f>
        <v>0</v>
      </c>
      <c r="R19" s="30">
        <f>(COUNTIFS('Cédula de observaciones'!B:B,B19,'Cédula de observaciones'!O:O,"DETECTADA"))+N19+O19</f>
        <v>9</v>
      </c>
      <c r="S19" s="30">
        <f>COUNTIFS('Cédula de observaciones'!B:B,B19,'Cédula de observaciones'!O:O,"REQUERIMIENTO")</f>
        <v>0</v>
      </c>
      <c r="T19" s="30" t="s">
        <v>14</v>
      </c>
      <c r="U19" s="43">
        <f t="shared" si="1"/>
        <v>15</v>
      </c>
    </row>
    <row r="20" spans="1:21" ht="33.75" x14ac:dyDescent="0.25">
      <c r="A20" s="36">
        <v>16</v>
      </c>
      <c r="B20" s="42" t="s">
        <v>282</v>
      </c>
      <c r="C20" s="37" t="s">
        <v>177</v>
      </c>
      <c r="D20" s="37" t="s">
        <v>96</v>
      </c>
      <c r="E20" s="38" t="s">
        <v>317</v>
      </c>
      <c r="F20" s="39" t="s">
        <v>338</v>
      </c>
      <c r="G20" s="39" t="s">
        <v>199</v>
      </c>
      <c r="H20" s="31">
        <v>36960</v>
      </c>
      <c r="I20" s="31">
        <v>107840</v>
      </c>
      <c r="J20" s="31">
        <v>64120</v>
      </c>
      <c r="K20" s="31">
        <f t="shared" si="0"/>
        <v>208920</v>
      </c>
      <c r="L20" s="30">
        <f>(COUNTIF('Cédula de observaciones'!B:B,B20))-Q20-S20</f>
        <v>8</v>
      </c>
      <c r="M20" s="30">
        <f>COUNTIFS('Cédula de observaciones'!B:B,B20,'Cédula de observaciones'!O:O,"ATENDIDA")</f>
        <v>0</v>
      </c>
      <c r="N20" s="30">
        <f>COUNTIFS('Cédula de observaciones'!B:B,B20,'Cédula de observaciones'!O:O,"PERSISTE")</f>
        <v>0</v>
      </c>
      <c r="O20" s="30">
        <f>COUNTIFS('Cédula de observaciones'!B:B,B20,'Cédula de observaciones'!O:O,"PARCIALMENTE ATENDIDA")</f>
        <v>0</v>
      </c>
      <c r="P20" s="30">
        <f>COUNTIFS('Cédula de observaciones'!B:B,B20,'Cédula de observaciones'!O:O,"CONTINÚA")</f>
        <v>0</v>
      </c>
      <c r="Q20" s="30">
        <f>COUNTIFS('Cédula de observaciones'!B:B,B20,'Cédula de observaciones'!O:O,"SIN AREAS DE OPORTUNIDAD")</f>
        <v>0</v>
      </c>
      <c r="R20" s="30">
        <f>(COUNTIFS('Cédula de observaciones'!B:B,B20,'Cédula de observaciones'!O:O,"DETECTADA"))+N20+O20</f>
        <v>8</v>
      </c>
      <c r="S20" s="30">
        <f>COUNTIFS('Cédula de observaciones'!B:B,B20,'Cédula de observaciones'!O:O,"REQUERIMIENTO")</f>
        <v>0</v>
      </c>
      <c r="T20" s="30" t="s">
        <v>13</v>
      </c>
      <c r="U20" s="43">
        <f t="shared" si="1"/>
        <v>16</v>
      </c>
    </row>
    <row r="21" spans="1:21" ht="33.75" x14ac:dyDescent="0.25">
      <c r="A21" s="36">
        <v>17</v>
      </c>
      <c r="B21" s="42" t="s">
        <v>283</v>
      </c>
      <c r="C21" s="37" t="s">
        <v>178</v>
      </c>
      <c r="D21" s="37" t="s">
        <v>104</v>
      </c>
      <c r="E21" s="38" t="s">
        <v>318</v>
      </c>
      <c r="F21" s="39" t="s">
        <v>338</v>
      </c>
      <c r="G21" s="39" t="s">
        <v>199</v>
      </c>
      <c r="H21" s="31">
        <v>91500</v>
      </c>
      <c r="I21" s="31">
        <v>170800</v>
      </c>
      <c r="J21" s="31">
        <v>42700</v>
      </c>
      <c r="K21" s="31">
        <f t="shared" si="0"/>
        <v>305000</v>
      </c>
      <c r="L21" s="30">
        <f>(COUNTIF('Cédula de observaciones'!B:B,B21))-Q21-S21</f>
        <v>5</v>
      </c>
      <c r="M21" s="30">
        <f>COUNTIFS('Cédula de observaciones'!B:B,B21,'Cédula de observaciones'!O:O,"ATENDIDA")</f>
        <v>0</v>
      </c>
      <c r="N21" s="30">
        <f>COUNTIFS('Cédula de observaciones'!B:B,B21,'Cédula de observaciones'!O:O,"PERSISTE")</f>
        <v>0</v>
      </c>
      <c r="O21" s="30">
        <f>COUNTIFS('Cédula de observaciones'!B:B,B21,'Cédula de observaciones'!O:O,"PARCIALMENTE ATENDIDA")</f>
        <v>0</v>
      </c>
      <c r="P21" s="30">
        <f>COUNTIFS('Cédula de observaciones'!B:B,B21,'Cédula de observaciones'!O:O,"CONTINÚA")</f>
        <v>0</v>
      </c>
      <c r="Q21" s="30">
        <f>COUNTIFS('Cédula de observaciones'!B:B,B21,'Cédula de observaciones'!O:O,"SIN AREAS DE OPORTUNIDAD")</f>
        <v>0</v>
      </c>
      <c r="R21" s="30">
        <f>(COUNTIFS('Cédula de observaciones'!B:B,B21,'Cédula de observaciones'!O:O,"DETECTADA"))+N21+O21</f>
        <v>5</v>
      </c>
      <c r="S21" s="30">
        <f>COUNTIFS('Cédula de observaciones'!B:B,B21,'Cédula de observaciones'!O:O,"REQUERIMIENTO")</f>
        <v>0</v>
      </c>
      <c r="T21" s="30" t="s">
        <v>137</v>
      </c>
      <c r="U21" s="43">
        <f t="shared" si="1"/>
        <v>17</v>
      </c>
    </row>
    <row r="22" spans="1:21" ht="33.75" x14ac:dyDescent="0.25">
      <c r="A22" s="36">
        <v>18</v>
      </c>
      <c r="B22" s="42" t="s">
        <v>284</v>
      </c>
      <c r="C22" s="37" t="s">
        <v>177</v>
      </c>
      <c r="D22" s="37" t="s">
        <v>91</v>
      </c>
      <c r="E22" s="38" t="s">
        <v>319</v>
      </c>
      <c r="F22" s="39" t="s">
        <v>338</v>
      </c>
      <c r="G22" s="39" t="s">
        <v>199</v>
      </c>
      <c r="H22" s="31">
        <v>128350</v>
      </c>
      <c r="I22" s="31">
        <v>213924</v>
      </c>
      <c r="J22" s="31">
        <v>85568</v>
      </c>
      <c r="K22" s="31">
        <f t="shared" si="0"/>
        <v>427842</v>
      </c>
      <c r="L22" s="30">
        <f>(COUNTIF('Cédula de observaciones'!B:B,B22))-Q22-S22</f>
        <v>11</v>
      </c>
      <c r="M22" s="30">
        <f>COUNTIFS('Cédula de observaciones'!B:B,B22,'Cédula de observaciones'!O:O,"ATENDIDA")</f>
        <v>0</v>
      </c>
      <c r="N22" s="30">
        <f>COUNTIFS('Cédula de observaciones'!B:B,B22,'Cédula de observaciones'!O:O,"PERSISTE")</f>
        <v>0</v>
      </c>
      <c r="O22" s="30">
        <f>COUNTIFS('Cédula de observaciones'!B:B,B22,'Cédula de observaciones'!O:O,"PARCIALMENTE ATENDIDA")</f>
        <v>0</v>
      </c>
      <c r="P22" s="30">
        <f>COUNTIFS('Cédula de observaciones'!B:B,B22,'Cédula de observaciones'!O:O,"CONTINÚA")</f>
        <v>0</v>
      </c>
      <c r="Q22" s="30">
        <f>COUNTIFS('Cédula de observaciones'!B:B,B22,'Cédula de observaciones'!O:O,"SIN AREAS DE OPORTUNIDAD")</f>
        <v>0</v>
      </c>
      <c r="R22" s="30">
        <f>(COUNTIFS('Cédula de observaciones'!B:B,B22,'Cédula de observaciones'!O:O,"DETECTADA"))+N22+O22</f>
        <v>11</v>
      </c>
      <c r="S22" s="30">
        <f>COUNTIFS('Cédula de observaciones'!B:B,B22,'Cédula de observaciones'!O:O,"REQUERIMIENTO")</f>
        <v>0</v>
      </c>
      <c r="T22" s="30" t="s">
        <v>156</v>
      </c>
      <c r="U22" s="43">
        <f t="shared" si="1"/>
        <v>18</v>
      </c>
    </row>
    <row r="23" spans="1:21" ht="33.75" x14ac:dyDescent="0.25">
      <c r="A23" s="36">
        <v>19</v>
      </c>
      <c r="B23" s="42" t="s">
        <v>285</v>
      </c>
      <c r="C23" s="37" t="s">
        <v>177</v>
      </c>
      <c r="D23" s="37" t="s">
        <v>78</v>
      </c>
      <c r="E23" s="38" t="s">
        <v>320</v>
      </c>
      <c r="F23" s="39" t="s">
        <v>338</v>
      </c>
      <c r="G23" s="39" t="s">
        <v>199</v>
      </c>
      <c r="H23" s="31">
        <v>150000</v>
      </c>
      <c r="I23" s="31">
        <v>198000</v>
      </c>
      <c r="J23" s="31">
        <v>230050</v>
      </c>
      <c r="K23" s="31">
        <f t="shared" si="0"/>
        <v>578050</v>
      </c>
      <c r="L23" s="30">
        <f>(COUNTIF('Cédula de observaciones'!B:B,B23))-Q23-S23</f>
        <v>14</v>
      </c>
      <c r="M23" s="30">
        <f>COUNTIFS('Cédula de observaciones'!B:B,B23,'Cédula de observaciones'!O:O,"ATENDIDA")</f>
        <v>0</v>
      </c>
      <c r="N23" s="30">
        <f>COUNTIFS('Cédula de observaciones'!B:B,B23,'Cédula de observaciones'!O:O,"PERSISTE")</f>
        <v>0</v>
      </c>
      <c r="O23" s="30">
        <f>COUNTIFS('Cédula de observaciones'!B:B,B23,'Cédula de observaciones'!O:O,"PARCIALMENTE ATENDIDA")</f>
        <v>0</v>
      </c>
      <c r="P23" s="30">
        <f>COUNTIFS('Cédula de observaciones'!B:B,B23,'Cédula de observaciones'!O:O,"CONTINÚA")</f>
        <v>0</v>
      </c>
      <c r="Q23" s="30">
        <f>COUNTIFS('Cédula de observaciones'!B:B,B23,'Cédula de observaciones'!O:O,"SIN AREAS DE OPORTUNIDAD")</f>
        <v>0</v>
      </c>
      <c r="R23" s="30">
        <f>(COUNTIFS('Cédula de observaciones'!B:B,B23,'Cédula de observaciones'!O:O,"DETECTADA"))+N23+O23</f>
        <v>14</v>
      </c>
      <c r="S23" s="30">
        <f>COUNTIFS('Cédula de observaciones'!B:B,B23,'Cédula de observaciones'!O:O,"REQUERIMIENTO")</f>
        <v>0</v>
      </c>
      <c r="T23" s="30" t="s">
        <v>218</v>
      </c>
      <c r="U23" s="43">
        <f t="shared" si="1"/>
        <v>19</v>
      </c>
    </row>
    <row r="24" spans="1:21" ht="22.5" x14ac:dyDescent="0.25">
      <c r="A24" s="36">
        <v>20</v>
      </c>
      <c r="B24" s="42" t="s">
        <v>390</v>
      </c>
      <c r="C24" s="37" t="s">
        <v>174</v>
      </c>
      <c r="D24" s="37" t="s">
        <v>38</v>
      </c>
      <c r="E24" s="38" t="s">
        <v>321</v>
      </c>
      <c r="F24" s="39" t="s">
        <v>340</v>
      </c>
      <c r="G24" s="39" t="s">
        <v>199</v>
      </c>
      <c r="H24" s="31">
        <v>1666000</v>
      </c>
      <c r="I24" s="31">
        <v>3300000</v>
      </c>
      <c r="J24" s="31">
        <v>556000</v>
      </c>
      <c r="K24" s="31">
        <f t="shared" si="0"/>
        <v>5522000</v>
      </c>
      <c r="L24" s="30">
        <f>(COUNTIF('Cédula de observaciones'!B:B,B24))-Q24-S24</f>
        <v>2</v>
      </c>
      <c r="M24" s="30">
        <f>COUNTIFS('Cédula de observaciones'!B:B,B24,'Cédula de observaciones'!O:O,"ATENDIDA")</f>
        <v>0</v>
      </c>
      <c r="N24" s="30">
        <f>COUNTIFS('Cédula de observaciones'!B:B,B24,'Cédula de observaciones'!O:O,"PERSISTE")</f>
        <v>0</v>
      </c>
      <c r="O24" s="30">
        <f>COUNTIFS('Cédula de observaciones'!B:B,B24,'Cédula de observaciones'!O:O,"PARCIALMENTE ATENDIDA")</f>
        <v>0</v>
      </c>
      <c r="P24" s="30">
        <f>COUNTIFS('Cédula de observaciones'!B:B,B24,'Cédula de observaciones'!O:O,"CONTINÚA")</f>
        <v>0</v>
      </c>
      <c r="Q24" s="30">
        <f>COUNTIFS('Cédula de observaciones'!B:B,B24,'Cédula de observaciones'!O:O,"SIN AREAS DE OPORTUNIDAD")</f>
        <v>0</v>
      </c>
      <c r="R24" s="30">
        <f>(COUNTIFS('Cédula de observaciones'!B:B,B24,'Cédula de observaciones'!O:O,"DETECTADA"))+N24+O24</f>
        <v>2</v>
      </c>
      <c r="S24" s="30">
        <f>COUNTIFS('Cédula de observaciones'!B:B,B24,'Cédula de observaciones'!O:O,"REQUERIMIENTO")</f>
        <v>0</v>
      </c>
      <c r="T24" s="30" t="s">
        <v>12</v>
      </c>
      <c r="U24" s="43">
        <f t="shared" si="1"/>
        <v>20</v>
      </c>
    </row>
    <row r="25" spans="1:21" ht="22.5" x14ac:dyDescent="0.25">
      <c r="A25" s="36">
        <v>21</v>
      </c>
      <c r="B25" s="42" t="s">
        <v>197</v>
      </c>
      <c r="C25" s="37" t="s">
        <v>176</v>
      </c>
      <c r="D25" s="37" t="s">
        <v>69</v>
      </c>
      <c r="E25" s="38" t="s">
        <v>198</v>
      </c>
      <c r="F25" s="39" t="s">
        <v>340</v>
      </c>
      <c r="G25" s="39" t="s">
        <v>199</v>
      </c>
      <c r="H25" s="31">
        <v>5000000</v>
      </c>
      <c r="I25" s="31">
        <v>6701600</v>
      </c>
      <c r="J25" s="31">
        <v>5052400</v>
      </c>
      <c r="K25" s="31">
        <f t="shared" si="0"/>
        <v>16754000</v>
      </c>
      <c r="L25" s="30">
        <f>(COUNTIF('Cédula de observaciones'!B:B,B25))-Q25-S25</f>
        <v>0</v>
      </c>
      <c r="M25" s="30">
        <f>COUNTIFS('Cédula de observaciones'!B:B,B25,'Cédula de observaciones'!O:O,"ATENDIDA")</f>
        <v>0</v>
      </c>
      <c r="N25" s="30">
        <f>COUNTIFS('Cédula de observaciones'!B:B,B25,'Cédula de observaciones'!O:O,"PERSISTE")</f>
        <v>0</v>
      </c>
      <c r="O25" s="30">
        <f>COUNTIFS('Cédula de observaciones'!B:B,B25,'Cédula de observaciones'!O:O,"PARCIALMENTE ATENDIDA")</f>
        <v>0</v>
      </c>
      <c r="P25" s="30">
        <f>COUNTIFS('Cédula de observaciones'!B:B,B25,'Cédula de observaciones'!O:O,"CONTINÚA")</f>
        <v>0</v>
      </c>
      <c r="Q25" s="30">
        <f>COUNTIFS('Cédula de observaciones'!B:B,B25,'Cédula de observaciones'!O:O,"SIN AREAS DE OPORTUNIDAD")</f>
        <v>1</v>
      </c>
      <c r="R25" s="30">
        <f>(COUNTIFS('Cédula de observaciones'!B:B,B25,'Cédula de observaciones'!O:O,"DETECTADA"))+N25+O25</f>
        <v>0</v>
      </c>
      <c r="S25" s="30">
        <f>COUNTIFS('Cédula de observaciones'!B:B,B25,'Cédula de observaciones'!O:O,"REQUERIMIENTO")</f>
        <v>0</v>
      </c>
      <c r="T25" s="30" t="s">
        <v>14</v>
      </c>
      <c r="U25" s="43">
        <f t="shared" si="1"/>
        <v>21</v>
      </c>
    </row>
    <row r="26" spans="1:21" ht="22.5" x14ac:dyDescent="0.25">
      <c r="A26" s="36">
        <v>22</v>
      </c>
      <c r="B26" s="42" t="s">
        <v>195</v>
      </c>
      <c r="C26" s="37" t="s">
        <v>176</v>
      </c>
      <c r="D26" s="37" t="s">
        <v>69</v>
      </c>
      <c r="E26" s="38" t="s">
        <v>196</v>
      </c>
      <c r="F26" s="39" t="s">
        <v>340</v>
      </c>
      <c r="G26" s="39" t="s">
        <v>199</v>
      </c>
      <c r="H26" s="31">
        <v>5000000</v>
      </c>
      <c r="I26" s="31">
        <v>6000000</v>
      </c>
      <c r="J26" s="31">
        <v>3582024</v>
      </c>
      <c r="K26" s="31">
        <f t="shared" si="0"/>
        <v>14582024</v>
      </c>
      <c r="L26" s="30">
        <f>(COUNTIF('Cédula de observaciones'!B:B,B26))-Q26-S26</f>
        <v>0</v>
      </c>
      <c r="M26" s="30">
        <f>COUNTIFS('Cédula de observaciones'!B:B,B26,'Cédula de observaciones'!O:O,"ATENDIDA")</f>
        <v>0</v>
      </c>
      <c r="N26" s="30">
        <f>COUNTIFS('Cédula de observaciones'!B:B,B26,'Cédula de observaciones'!O:O,"PERSISTE")</f>
        <v>0</v>
      </c>
      <c r="O26" s="30">
        <f>COUNTIFS('Cédula de observaciones'!B:B,B26,'Cédula de observaciones'!O:O,"PARCIALMENTE ATENDIDA")</f>
        <v>0</v>
      </c>
      <c r="P26" s="30">
        <f>COUNTIFS('Cédula de observaciones'!B:B,B26,'Cédula de observaciones'!O:O,"CONTINÚA")</f>
        <v>0</v>
      </c>
      <c r="Q26" s="30">
        <f>COUNTIFS('Cédula de observaciones'!B:B,B26,'Cédula de observaciones'!O:O,"SIN AREAS DE OPORTUNIDAD")</f>
        <v>1</v>
      </c>
      <c r="R26" s="30">
        <f>(COUNTIFS('Cédula de observaciones'!B:B,B26,'Cédula de observaciones'!O:O,"DETECTADA"))+N26+O26</f>
        <v>0</v>
      </c>
      <c r="S26" s="30">
        <f>COUNTIFS('Cédula de observaciones'!B:B,B26,'Cédula de observaciones'!O:O,"REQUERIMIENTO")</f>
        <v>0</v>
      </c>
      <c r="T26" s="30" t="s">
        <v>13</v>
      </c>
      <c r="U26" s="43">
        <f t="shared" si="1"/>
        <v>22</v>
      </c>
    </row>
    <row r="27" spans="1:21" ht="22.5" x14ac:dyDescent="0.25">
      <c r="A27" s="36">
        <v>23</v>
      </c>
      <c r="B27" s="42" t="s">
        <v>286</v>
      </c>
      <c r="C27" s="37" t="s">
        <v>176</v>
      </c>
      <c r="D27" s="37" t="s">
        <v>74</v>
      </c>
      <c r="E27" s="38" t="s">
        <v>322</v>
      </c>
      <c r="F27" s="39" t="s">
        <v>341</v>
      </c>
      <c r="G27" s="39" t="s">
        <v>199</v>
      </c>
      <c r="H27" s="31">
        <v>389300</v>
      </c>
      <c r="I27" s="31">
        <v>540000</v>
      </c>
      <c r="J27" s="31">
        <v>143309.60999999999</v>
      </c>
      <c r="K27" s="31">
        <f t="shared" si="0"/>
        <v>1072609.6099999999</v>
      </c>
      <c r="L27" s="30">
        <f>(COUNTIF('Cédula de observaciones'!B:B,B27))-Q27-S27</f>
        <v>12</v>
      </c>
      <c r="M27" s="30">
        <f>COUNTIFS('Cédula de observaciones'!B:B,B27,'Cédula de observaciones'!O:O,"ATENDIDA")</f>
        <v>0</v>
      </c>
      <c r="N27" s="30">
        <f>COUNTIFS('Cédula de observaciones'!B:B,B27,'Cédula de observaciones'!O:O,"PERSISTE")</f>
        <v>0</v>
      </c>
      <c r="O27" s="30">
        <f>COUNTIFS('Cédula de observaciones'!B:B,B27,'Cédula de observaciones'!O:O,"PARCIALMENTE ATENDIDA")</f>
        <v>0</v>
      </c>
      <c r="P27" s="30">
        <f>COUNTIFS('Cédula de observaciones'!B:B,B27,'Cédula de observaciones'!O:O,"CONTINÚA")</f>
        <v>0</v>
      </c>
      <c r="Q27" s="30">
        <f>COUNTIFS('Cédula de observaciones'!B:B,B27,'Cédula de observaciones'!O:O,"SIN AREAS DE OPORTUNIDAD")</f>
        <v>0</v>
      </c>
      <c r="R27" s="30">
        <f>(COUNTIFS('Cédula de observaciones'!B:B,B27,'Cédula de observaciones'!O:O,"DETECTADA"))+N27+O27</f>
        <v>12</v>
      </c>
      <c r="S27" s="30">
        <f>COUNTIFS('Cédula de observaciones'!B:B,B27,'Cédula de observaciones'!O:O,"REQUERIMIENTO")</f>
        <v>0</v>
      </c>
      <c r="T27" s="30" t="s">
        <v>137</v>
      </c>
      <c r="U27" s="43">
        <f t="shared" si="1"/>
        <v>23</v>
      </c>
    </row>
    <row r="28" spans="1:21" ht="22.5" x14ac:dyDescent="0.25">
      <c r="A28" s="36">
        <v>24</v>
      </c>
      <c r="B28" s="42" t="s">
        <v>287</v>
      </c>
      <c r="C28" s="37" t="s">
        <v>176</v>
      </c>
      <c r="D28" s="37" t="s">
        <v>57</v>
      </c>
      <c r="E28" s="38" t="s">
        <v>323</v>
      </c>
      <c r="F28" s="39" t="s">
        <v>341</v>
      </c>
      <c r="G28" s="39" t="s">
        <v>199</v>
      </c>
      <c r="H28" s="31">
        <v>748000</v>
      </c>
      <c r="I28" s="31">
        <v>626152.29</v>
      </c>
      <c r="J28" s="31">
        <v>191228.43</v>
      </c>
      <c r="K28" s="31">
        <f t="shared" si="0"/>
        <v>1565380.72</v>
      </c>
      <c r="L28" s="30">
        <f>(COUNTIF('Cédula de observaciones'!B:B,B28))-Q28-S28</f>
        <v>7</v>
      </c>
      <c r="M28" s="30">
        <f>COUNTIFS('Cédula de observaciones'!B:B,B28,'Cédula de observaciones'!O:O,"ATENDIDA")</f>
        <v>0</v>
      </c>
      <c r="N28" s="30">
        <f>COUNTIFS('Cédula de observaciones'!B:B,B28,'Cédula de observaciones'!O:O,"PERSISTE")</f>
        <v>0</v>
      </c>
      <c r="O28" s="30">
        <f>COUNTIFS('Cédula de observaciones'!B:B,B28,'Cédula de observaciones'!O:O,"PARCIALMENTE ATENDIDA")</f>
        <v>0</v>
      </c>
      <c r="P28" s="30">
        <f>COUNTIFS('Cédula de observaciones'!B:B,B28,'Cédula de observaciones'!O:O,"CONTINÚA")</f>
        <v>0</v>
      </c>
      <c r="Q28" s="30">
        <f>COUNTIFS('Cédula de observaciones'!B:B,B28,'Cédula de observaciones'!O:O,"SIN AREAS DE OPORTUNIDAD")</f>
        <v>0</v>
      </c>
      <c r="R28" s="30">
        <f>(COUNTIFS('Cédula de observaciones'!B:B,B28,'Cédula de observaciones'!O:O,"DETECTADA"))+N28+O28</f>
        <v>7</v>
      </c>
      <c r="S28" s="30">
        <f>COUNTIFS('Cédula de observaciones'!B:B,B28,'Cédula de observaciones'!O:O,"REQUERIMIENTO")</f>
        <v>0</v>
      </c>
      <c r="T28" s="30" t="s">
        <v>156</v>
      </c>
      <c r="U28" s="43">
        <f t="shared" si="1"/>
        <v>24</v>
      </c>
    </row>
    <row r="29" spans="1:21" ht="22.5" x14ac:dyDescent="0.25">
      <c r="A29" s="36">
        <v>25</v>
      </c>
      <c r="B29" s="42" t="s">
        <v>288</v>
      </c>
      <c r="C29" s="37" t="s">
        <v>174</v>
      </c>
      <c r="D29" s="37" t="s">
        <v>23</v>
      </c>
      <c r="E29" s="38" t="s">
        <v>324</v>
      </c>
      <c r="F29" s="39" t="s">
        <v>341</v>
      </c>
      <c r="G29" s="39" t="s">
        <v>199</v>
      </c>
      <c r="H29" s="31">
        <v>142743.54</v>
      </c>
      <c r="I29" s="31">
        <v>114194.54</v>
      </c>
      <c r="J29" s="31">
        <v>28549</v>
      </c>
      <c r="K29" s="31">
        <f t="shared" si="0"/>
        <v>285487.08</v>
      </c>
      <c r="L29" s="30">
        <f>(COUNTIF('Cédula de observaciones'!B:B,B29))-Q29-S29</f>
        <v>4</v>
      </c>
      <c r="M29" s="30">
        <f>COUNTIFS('Cédula de observaciones'!B:B,B29,'Cédula de observaciones'!O:O,"ATENDIDA")</f>
        <v>0</v>
      </c>
      <c r="N29" s="30">
        <f>COUNTIFS('Cédula de observaciones'!B:B,B29,'Cédula de observaciones'!O:O,"PERSISTE")</f>
        <v>0</v>
      </c>
      <c r="O29" s="30">
        <f>COUNTIFS('Cédula de observaciones'!B:B,B29,'Cédula de observaciones'!O:O,"PARCIALMENTE ATENDIDA")</f>
        <v>0</v>
      </c>
      <c r="P29" s="30">
        <f>COUNTIFS('Cédula de observaciones'!B:B,B29,'Cédula de observaciones'!O:O,"CONTINÚA")</f>
        <v>0</v>
      </c>
      <c r="Q29" s="30">
        <f>COUNTIFS('Cédula de observaciones'!B:B,B29,'Cédula de observaciones'!O:O,"SIN AREAS DE OPORTUNIDAD")</f>
        <v>0</v>
      </c>
      <c r="R29" s="30">
        <f>(COUNTIFS('Cédula de observaciones'!B:B,B29,'Cédula de observaciones'!O:O,"DETECTADA"))+N29+O29</f>
        <v>4</v>
      </c>
      <c r="S29" s="30">
        <f>COUNTIFS('Cédula de observaciones'!B:B,B29,'Cédula de observaciones'!O:O,"REQUERIMIENTO")</f>
        <v>0</v>
      </c>
      <c r="T29" s="30" t="s">
        <v>218</v>
      </c>
      <c r="U29" s="43">
        <f t="shared" si="1"/>
        <v>25</v>
      </c>
    </row>
    <row r="30" spans="1:21" ht="22.5" x14ac:dyDescent="0.25">
      <c r="A30" s="36">
        <v>26</v>
      </c>
      <c r="B30" s="42" t="s">
        <v>289</v>
      </c>
      <c r="C30" s="37" t="s">
        <v>175</v>
      </c>
      <c r="D30" s="37" t="s">
        <v>45</v>
      </c>
      <c r="E30" s="38" t="s">
        <v>325</v>
      </c>
      <c r="F30" s="39" t="s">
        <v>341</v>
      </c>
      <c r="G30" s="39" t="s">
        <v>199</v>
      </c>
      <c r="H30" s="31">
        <v>1496510</v>
      </c>
      <c r="I30" s="31">
        <v>700000</v>
      </c>
      <c r="J30" s="31">
        <v>1693254</v>
      </c>
      <c r="K30" s="31">
        <f t="shared" si="0"/>
        <v>3889764</v>
      </c>
      <c r="L30" s="30">
        <f>(COUNTIF('Cédula de observaciones'!B:B,B30))-Q30-S30</f>
        <v>3</v>
      </c>
      <c r="M30" s="30">
        <f>COUNTIFS('Cédula de observaciones'!B:B,B30,'Cédula de observaciones'!O:O,"ATENDIDA")</f>
        <v>0</v>
      </c>
      <c r="N30" s="30">
        <f>COUNTIFS('Cédula de observaciones'!B:B,B30,'Cédula de observaciones'!O:O,"PERSISTE")</f>
        <v>0</v>
      </c>
      <c r="O30" s="30">
        <f>COUNTIFS('Cédula de observaciones'!B:B,B30,'Cédula de observaciones'!O:O,"PARCIALMENTE ATENDIDA")</f>
        <v>0</v>
      </c>
      <c r="P30" s="30">
        <f>COUNTIFS('Cédula de observaciones'!B:B,B30,'Cédula de observaciones'!O:O,"CONTINÚA")</f>
        <v>0</v>
      </c>
      <c r="Q30" s="30">
        <f>COUNTIFS('Cédula de observaciones'!B:B,B30,'Cédula de observaciones'!O:O,"SIN AREAS DE OPORTUNIDAD")</f>
        <v>0</v>
      </c>
      <c r="R30" s="30">
        <f>(COUNTIFS('Cédula de observaciones'!B:B,B30,'Cédula de observaciones'!O:O,"DETECTADA"))+N30+O30</f>
        <v>3</v>
      </c>
      <c r="S30" s="30">
        <f>COUNTIFS('Cédula de observaciones'!B:B,B30,'Cédula de observaciones'!O:O,"REQUERIMIENTO")</f>
        <v>0</v>
      </c>
      <c r="T30" s="30" t="s">
        <v>12</v>
      </c>
      <c r="U30" s="43">
        <f t="shared" si="1"/>
        <v>26</v>
      </c>
    </row>
    <row r="31" spans="1:21" ht="22.5" x14ac:dyDescent="0.25">
      <c r="A31" s="36">
        <v>27</v>
      </c>
      <c r="B31" s="42" t="s">
        <v>290</v>
      </c>
      <c r="C31" s="37" t="s">
        <v>176</v>
      </c>
      <c r="D31" s="37" t="s">
        <v>72</v>
      </c>
      <c r="E31" s="38" t="s">
        <v>326</v>
      </c>
      <c r="F31" s="39" t="s">
        <v>341</v>
      </c>
      <c r="G31" s="39" t="s">
        <v>199</v>
      </c>
      <c r="H31" s="31">
        <v>680000</v>
      </c>
      <c r="I31" s="31">
        <v>544000</v>
      </c>
      <c r="J31" s="31">
        <v>136000</v>
      </c>
      <c r="K31" s="31">
        <f t="shared" si="0"/>
        <v>1360000</v>
      </c>
      <c r="L31" s="30">
        <f>(COUNTIF('Cédula de observaciones'!B:B,B31))-Q31-S31</f>
        <v>8</v>
      </c>
      <c r="M31" s="30">
        <f>COUNTIFS('Cédula de observaciones'!B:B,B31,'Cédula de observaciones'!O:O,"ATENDIDA")</f>
        <v>0</v>
      </c>
      <c r="N31" s="30">
        <f>COUNTIFS('Cédula de observaciones'!B:B,B31,'Cédula de observaciones'!O:O,"PERSISTE")</f>
        <v>0</v>
      </c>
      <c r="O31" s="30">
        <f>COUNTIFS('Cédula de observaciones'!B:B,B31,'Cédula de observaciones'!O:O,"PARCIALMENTE ATENDIDA")</f>
        <v>0</v>
      </c>
      <c r="P31" s="30">
        <f>COUNTIFS('Cédula de observaciones'!B:B,B31,'Cédula de observaciones'!O:O,"CONTINÚA")</f>
        <v>0</v>
      </c>
      <c r="Q31" s="30">
        <f>COUNTIFS('Cédula de observaciones'!B:B,B31,'Cédula de observaciones'!O:O,"SIN AREAS DE OPORTUNIDAD")</f>
        <v>0</v>
      </c>
      <c r="R31" s="30">
        <f>(COUNTIFS('Cédula de observaciones'!B:B,B31,'Cédula de observaciones'!O:O,"DETECTADA"))+N31+O31</f>
        <v>8</v>
      </c>
      <c r="S31" s="30">
        <f>COUNTIFS('Cédula de observaciones'!B:B,B31,'Cédula de observaciones'!O:O,"REQUERIMIENTO")</f>
        <v>0</v>
      </c>
      <c r="T31" s="30" t="s">
        <v>14</v>
      </c>
      <c r="U31" s="43">
        <f t="shared" si="1"/>
        <v>27</v>
      </c>
    </row>
    <row r="32" spans="1:21" ht="22.5" x14ac:dyDescent="0.25">
      <c r="A32" s="36">
        <v>28</v>
      </c>
      <c r="B32" s="42" t="s">
        <v>291</v>
      </c>
      <c r="C32" s="37" t="s">
        <v>176</v>
      </c>
      <c r="D32" s="37" t="s">
        <v>57</v>
      </c>
      <c r="E32" s="38" t="s">
        <v>327</v>
      </c>
      <c r="F32" s="39" t="s">
        <v>341</v>
      </c>
      <c r="G32" s="39" t="s">
        <v>199</v>
      </c>
      <c r="H32" s="31">
        <v>1588929</v>
      </c>
      <c r="I32" s="31">
        <v>1271143.2</v>
      </c>
      <c r="J32" s="31">
        <v>317785.8</v>
      </c>
      <c r="K32" s="31">
        <f t="shared" si="0"/>
        <v>3177858</v>
      </c>
      <c r="L32" s="30">
        <f>(COUNTIF('Cédula de observaciones'!B:B,B32))-Q32-S32</f>
        <v>8</v>
      </c>
      <c r="M32" s="30">
        <f>COUNTIFS('Cédula de observaciones'!B:B,B32,'Cédula de observaciones'!O:O,"ATENDIDA")</f>
        <v>0</v>
      </c>
      <c r="N32" s="30">
        <f>COUNTIFS('Cédula de observaciones'!B:B,B32,'Cédula de observaciones'!O:O,"PERSISTE")</f>
        <v>0</v>
      </c>
      <c r="O32" s="30">
        <f>COUNTIFS('Cédula de observaciones'!B:B,B32,'Cédula de observaciones'!O:O,"PARCIALMENTE ATENDIDA")</f>
        <v>0</v>
      </c>
      <c r="P32" s="30">
        <f>COUNTIFS('Cédula de observaciones'!B:B,B32,'Cédula de observaciones'!O:O,"CONTINÚA")</f>
        <v>0</v>
      </c>
      <c r="Q32" s="30">
        <f>COUNTIFS('Cédula de observaciones'!B:B,B32,'Cédula de observaciones'!O:O,"SIN AREAS DE OPORTUNIDAD")</f>
        <v>0</v>
      </c>
      <c r="R32" s="30">
        <f>(COUNTIFS('Cédula de observaciones'!B:B,B32,'Cédula de observaciones'!O:O,"DETECTADA"))+N32+O32</f>
        <v>8</v>
      </c>
      <c r="S32" s="30">
        <f>COUNTIFS('Cédula de observaciones'!B:B,B32,'Cédula de observaciones'!O:O,"REQUERIMIENTO")</f>
        <v>0</v>
      </c>
      <c r="T32" s="30" t="s">
        <v>13</v>
      </c>
      <c r="U32" s="43">
        <f t="shared" si="1"/>
        <v>28</v>
      </c>
    </row>
    <row r="33" spans="1:21" ht="22.5" x14ac:dyDescent="0.25">
      <c r="A33" s="36">
        <v>29</v>
      </c>
      <c r="B33" s="42" t="s">
        <v>292</v>
      </c>
      <c r="C33" s="37" t="s">
        <v>176</v>
      </c>
      <c r="D33" s="37" t="s">
        <v>72</v>
      </c>
      <c r="E33" s="38" t="s">
        <v>328</v>
      </c>
      <c r="F33" s="39" t="s">
        <v>341</v>
      </c>
      <c r="G33" s="39" t="s">
        <v>199</v>
      </c>
      <c r="H33" s="31">
        <v>608500</v>
      </c>
      <c r="I33" s="31">
        <v>486800</v>
      </c>
      <c r="J33" s="31">
        <v>121700</v>
      </c>
      <c r="K33" s="31">
        <f t="shared" si="0"/>
        <v>1217000</v>
      </c>
      <c r="L33" s="30">
        <f>(COUNTIF('Cédula de observaciones'!B:B,B33))-Q33-S33</f>
        <v>5</v>
      </c>
      <c r="M33" s="30">
        <f>COUNTIFS('Cédula de observaciones'!B:B,B33,'Cédula de observaciones'!O:O,"ATENDIDA")</f>
        <v>0</v>
      </c>
      <c r="N33" s="30">
        <f>COUNTIFS('Cédula de observaciones'!B:B,B33,'Cédula de observaciones'!O:O,"PERSISTE")</f>
        <v>0</v>
      </c>
      <c r="O33" s="30">
        <f>COUNTIFS('Cédula de observaciones'!B:B,B33,'Cédula de observaciones'!O:O,"PARCIALMENTE ATENDIDA")</f>
        <v>0</v>
      </c>
      <c r="P33" s="30">
        <f>COUNTIFS('Cédula de observaciones'!B:B,B33,'Cédula de observaciones'!O:O,"CONTINÚA")</f>
        <v>0</v>
      </c>
      <c r="Q33" s="30">
        <f>COUNTIFS('Cédula de observaciones'!B:B,B33,'Cédula de observaciones'!O:O,"SIN AREAS DE OPORTUNIDAD")</f>
        <v>0</v>
      </c>
      <c r="R33" s="30">
        <f>(COUNTIFS('Cédula de observaciones'!B:B,B33,'Cédula de observaciones'!O:O,"DETECTADA"))+N33+O33</f>
        <v>5</v>
      </c>
      <c r="S33" s="30">
        <f>COUNTIFS('Cédula de observaciones'!B:B,B33,'Cédula de observaciones'!O:O,"REQUERIMIENTO")</f>
        <v>0</v>
      </c>
      <c r="T33" s="30" t="s">
        <v>137</v>
      </c>
      <c r="U33" s="43">
        <f t="shared" si="1"/>
        <v>29</v>
      </c>
    </row>
    <row r="34" spans="1:21" ht="67.5" x14ac:dyDescent="0.25">
      <c r="A34" s="36">
        <v>30</v>
      </c>
      <c r="B34" s="42" t="s">
        <v>293</v>
      </c>
      <c r="C34" s="37" t="s">
        <v>174</v>
      </c>
      <c r="D34" s="37" t="s">
        <v>28</v>
      </c>
      <c r="E34" s="38" t="s">
        <v>329</v>
      </c>
      <c r="F34" s="39" t="s">
        <v>339</v>
      </c>
      <c r="G34" s="39" t="s">
        <v>199</v>
      </c>
      <c r="H34" s="31">
        <v>70024.960000000006</v>
      </c>
      <c r="I34" s="31">
        <v>76000</v>
      </c>
      <c r="J34" s="31">
        <v>16432.939999999999</v>
      </c>
      <c r="K34" s="31">
        <f t="shared" si="0"/>
        <v>162457.90000000002</v>
      </c>
      <c r="L34" s="30">
        <f>(COUNTIF('Cédula de observaciones'!B:B,B34))-Q34-S34</f>
        <v>6</v>
      </c>
      <c r="M34" s="30">
        <f>COUNTIFS('Cédula de observaciones'!B:B,B34,'Cédula de observaciones'!O:O,"ATENDIDA")</f>
        <v>0</v>
      </c>
      <c r="N34" s="30">
        <f>COUNTIFS('Cédula de observaciones'!B:B,B34,'Cédula de observaciones'!O:O,"PERSISTE")</f>
        <v>0</v>
      </c>
      <c r="O34" s="30">
        <f>COUNTIFS('Cédula de observaciones'!B:B,B34,'Cédula de observaciones'!O:O,"PARCIALMENTE ATENDIDA")</f>
        <v>0</v>
      </c>
      <c r="P34" s="30">
        <f>COUNTIFS('Cédula de observaciones'!B:B,B34,'Cédula de observaciones'!O:O,"CONTINÚA")</f>
        <v>0</v>
      </c>
      <c r="Q34" s="30">
        <f>COUNTIFS('Cédula de observaciones'!B:B,B34,'Cédula de observaciones'!O:O,"SIN AREAS DE OPORTUNIDAD")</f>
        <v>0</v>
      </c>
      <c r="R34" s="30">
        <f>(COUNTIFS('Cédula de observaciones'!B:B,B34,'Cédula de observaciones'!O:O,"DETECTADA"))+N34+O34</f>
        <v>6</v>
      </c>
      <c r="S34" s="30">
        <f>COUNTIFS('Cédula de observaciones'!B:B,B34,'Cédula de observaciones'!O:O,"REQUERIMIENTO")</f>
        <v>0</v>
      </c>
      <c r="T34" s="30" t="s">
        <v>156</v>
      </c>
      <c r="U34" s="43">
        <f t="shared" si="1"/>
        <v>30</v>
      </c>
    </row>
    <row r="35" spans="1:21" ht="67.5" x14ac:dyDescent="0.25">
      <c r="A35" s="36">
        <v>31</v>
      </c>
      <c r="B35" s="42" t="s">
        <v>294</v>
      </c>
      <c r="C35" s="37" t="s">
        <v>174</v>
      </c>
      <c r="D35" s="37" t="s">
        <v>18</v>
      </c>
      <c r="E35" s="38" t="s">
        <v>330</v>
      </c>
      <c r="F35" s="39" t="s">
        <v>339</v>
      </c>
      <c r="G35" s="39" t="s">
        <v>199</v>
      </c>
      <c r="H35" s="31">
        <v>500000</v>
      </c>
      <c r="I35" s="31">
        <v>506290</v>
      </c>
      <c r="J35" s="31">
        <v>111810</v>
      </c>
      <c r="K35" s="31">
        <f t="shared" si="0"/>
        <v>1118100</v>
      </c>
      <c r="L35" s="30">
        <f>(COUNTIF('Cédula de observaciones'!B:B,B35))-Q35-S35</f>
        <v>12</v>
      </c>
      <c r="M35" s="30">
        <f>COUNTIFS('Cédula de observaciones'!B:B,B35,'Cédula de observaciones'!O:O,"ATENDIDA")</f>
        <v>0</v>
      </c>
      <c r="N35" s="30">
        <f>COUNTIFS('Cédula de observaciones'!B:B,B35,'Cédula de observaciones'!O:O,"PERSISTE")</f>
        <v>0</v>
      </c>
      <c r="O35" s="30">
        <f>COUNTIFS('Cédula de observaciones'!B:B,B35,'Cédula de observaciones'!O:O,"PARCIALMENTE ATENDIDA")</f>
        <v>0</v>
      </c>
      <c r="P35" s="30">
        <f>COUNTIFS('Cédula de observaciones'!B:B,B35,'Cédula de observaciones'!O:O,"CONTINÚA")</f>
        <v>0</v>
      </c>
      <c r="Q35" s="30">
        <f>COUNTIFS('Cédula de observaciones'!B:B,B35,'Cédula de observaciones'!O:O,"SIN AREAS DE OPORTUNIDAD")</f>
        <v>0</v>
      </c>
      <c r="R35" s="30">
        <f>(COUNTIFS('Cédula de observaciones'!B:B,B35,'Cédula de observaciones'!O:O,"DETECTADA"))+N35+O35</f>
        <v>12</v>
      </c>
      <c r="S35" s="30">
        <f>COUNTIFS('Cédula de observaciones'!B:B,B35,'Cédula de observaciones'!O:O,"REQUERIMIENTO")</f>
        <v>0</v>
      </c>
      <c r="T35" s="30" t="s">
        <v>393</v>
      </c>
      <c r="U35" s="43">
        <f t="shared" si="1"/>
        <v>31</v>
      </c>
    </row>
    <row r="36" spans="1:21" ht="33.75" x14ac:dyDescent="0.25">
      <c r="A36" s="36">
        <v>32</v>
      </c>
      <c r="B36" s="42" t="s">
        <v>295</v>
      </c>
      <c r="C36" s="37" t="s">
        <v>175</v>
      </c>
      <c r="D36" s="37" t="s">
        <v>45</v>
      </c>
      <c r="E36" s="38" t="s">
        <v>331</v>
      </c>
      <c r="F36" s="39" t="s">
        <v>342</v>
      </c>
      <c r="G36" s="39" t="s">
        <v>199</v>
      </c>
      <c r="H36" s="31">
        <v>200000</v>
      </c>
      <c r="I36" s="31">
        <v>687000</v>
      </c>
      <c r="J36" s="31">
        <v>99437.22</v>
      </c>
      <c r="K36" s="31">
        <f t="shared" si="0"/>
        <v>986437.22</v>
      </c>
      <c r="L36" s="30">
        <f>(COUNTIF('Cédula de observaciones'!B:B,B36))-Q36-S36</f>
        <v>1</v>
      </c>
      <c r="M36" s="30">
        <f>COUNTIFS('Cédula de observaciones'!B:B,B36,'Cédula de observaciones'!O:O,"ATENDIDA")</f>
        <v>0</v>
      </c>
      <c r="N36" s="30">
        <f>COUNTIFS('Cédula de observaciones'!B:B,B36,'Cédula de observaciones'!O:O,"PERSISTE")</f>
        <v>0</v>
      </c>
      <c r="O36" s="30">
        <f>COUNTIFS('Cédula de observaciones'!B:B,B36,'Cédula de observaciones'!O:O,"PARCIALMENTE ATENDIDA")</f>
        <v>0</v>
      </c>
      <c r="P36" s="30">
        <f>COUNTIFS('Cédula de observaciones'!B:B,B36,'Cédula de observaciones'!O:O,"CONTINÚA")</f>
        <v>0</v>
      </c>
      <c r="Q36" s="30">
        <f>COUNTIFS('Cédula de observaciones'!B:B,B36,'Cédula de observaciones'!O:O,"SIN AREAS DE OPORTUNIDAD")</f>
        <v>0</v>
      </c>
      <c r="R36" s="30">
        <f>(COUNTIFS('Cédula de observaciones'!B:B,B36,'Cédula de observaciones'!O:O,"DETECTADA"))+N36+O36</f>
        <v>1</v>
      </c>
      <c r="S36" s="30">
        <f>COUNTIFS('Cédula de observaciones'!B:B,B36,'Cédula de observaciones'!O:O,"REQUERIMIENTO")</f>
        <v>0</v>
      </c>
      <c r="T36" s="30" t="s">
        <v>12</v>
      </c>
      <c r="U36" s="43">
        <f t="shared" si="1"/>
        <v>32</v>
      </c>
    </row>
    <row r="37" spans="1:21" ht="33.75" x14ac:dyDescent="0.25">
      <c r="A37" s="36">
        <v>33</v>
      </c>
      <c r="B37" s="42" t="s">
        <v>296</v>
      </c>
      <c r="C37" s="37" t="s">
        <v>175</v>
      </c>
      <c r="D37" s="37" t="s">
        <v>45</v>
      </c>
      <c r="E37" s="38" t="s">
        <v>332</v>
      </c>
      <c r="F37" s="39" t="s">
        <v>342</v>
      </c>
      <c r="G37" s="39" t="s">
        <v>199</v>
      </c>
      <c r="H37" s="31">
        <v>200000</v>
      </c>
      <c r="I37" s="31">
        <v>584000</v>
      </c>
      <c r="J37" s="31">
        <v>87265.08</v>
      </c>
      <c r="K37" s="31">
        <f t="shared" si="0"/>
        <v>871265.08</v>
      </c>
      <c r="L37" s="30">
        <f>(COUNTIF('Cédula de observaciones'!B:B,B37))-Q37-S37</f>
        <v>3</v>
      </c>
      <c r="M37" s="30">
        <f>COUNTIFS('Cédula de observaciones'!B:B,B37,'Cédula de observaciones'!O:O,"ATENDIDA")</f>
        <v>0</v>
      </c>
      <c r="N37" s="30">
        <f>COUNTIFS('Cédula de observaciones'!B:B,B37,'Cédula de observaciones'!O:O,"PERSISTE")</f>
        <v>0</v>
      </c>
      <c r="O37" s="30">
        <f>COUNTIFS('Cédula de observaciones'!B:B,B37,'Cédula de observaciones'!O:O,"PARCIALMENTE ATENDIDA")</f>
        <v>0</v>
      </c>
      <c r="P37" s="30">
        <f>COUNTIFS('Cédula de observaciones'!B:B,B37,'Cédula de observaciones'!O:O,"CONTINÚA")</f>
        <v>0</v>
      </c>
      <c r="Q37" s="30">
        <f>COUNTIFS('Cédula de observaciones'!B:B,B37,'Cédula de observaciones'!O:O,"SIN AREAS DE OPORTUNIDAD")</f>
        <v>0</v>
      </c>
      <c r="R37" s="30">
        <f>(COUNTIFS('Cédula de observaciones'!B:B,B37,'Cédula de observaciones'!O:O,"DETECTADA"))+N37+O37</f>
        <v>3</v>
      </c>
      <c r="S37" s="30">
        <f>COUNTIFS('Cédula de observaciones'!B:B,B37,'Cédula de observaciones'!O:O,"REQUERIMIENTO")</f>
        <v>0</v>
      </c>
      <c r="T37" s="30" t="s">
        <v>14</v>
      </c>
      <c r="U37" s="43">
        <f t="shared" si="1"/>
        <v>33</v>
      </c>
    </row>
    <row r="38" spans="1:21" ht="33.75" x14ac:dyDescent="0.25">
      <c r="A38" s="36">
        <v>34</v>
      </c>
      <c r="B38" s="42" t="s">
        <v>297</v>
      </c>
      <c r="C38" s="37" t="s">
        <v>175</v>
      </c>
      <c r="D38" s="37" t="s">
        <v>45</v>
      </c>
      <c r="E38" s="38" t="s">
        <v>333</v>
      </c>
      <c r="F38" s="39" t="s">
        <v>342</v>
      </c>
      <c r="G38" s="39" t="s">
        <v>199</v>
      </c>
      <c r="H38" s="31">
        <v>200000</v>
      </c>
      <c r="I38" s="31">
        <v>636988</v>
      </c>
      <c r="J38" s="31">
        <v>93000.27</v>
      </c>
      <c r="K38" s="31">
        <f t="shared" si="0"/>
        <v>929988.27</v>
      </c>
      <c r="L38" s="30">
        <f>(COUNTIF('Cédula de observaciones'!B:B,B38))-Q38-S38</f>
        <v>1</v>
      </c>
      <c r="M38" s="30">
        <f>COUNTIFS('Cédula de observaciones'!B:B,B38,'Cédula de observaciones'!O:O,"ATENDIDA")</f>
        <v>0</v>
      </c>
      <c r="N38" s="30">
        <f>COUNTIFS('Cédula de observaciones'!B:B,B38,'Cédula de observaciones'!O:O,"PERSISTE")</f>
        <v>0</v>
      </c>
      <c r="O38" s="30">
        <f>COUNTIFS('Cédula de observaciones'!B:B,B38,'Cédula de observaciones'!O:O,"PARCIALMENTE ATENDIDA")</f>
        <v>0</v>
      </c>
      <c r="P38" s="30">
        <f>COUNTIFS('Cédula de observaciones'!B:B,B38,'Cédula de observaciones'!O:O,"CONTINÚA")</f>
        <v>0</v>
      </c>
      <c r="Q38" s="30">
        <f>COUNTIFS('Cédula de observaciones'!B:B,B38,'Cédula de observaciones'!O:O,"SIN AREAS DE OPORTUNIDAD")</f>
        <v>0</v>
      </c>
      <c r="R38" s="30">
        <f>(COUNTIFS('Cédula de observaciones'!B:B,B38,'Cédula de observaciones'!O:O,"DETECTADA"))+N38+O38</f>
        <v>1</v>
      </c>
      <c r="S38" s="30">
        <f>COUNTIFS('Cédula de observaciones'!B:B,B38,'Cédula de observaciones'!O:O,"REQUERIMIENTO")</f>
        <v>0</v>
      </c>
      <c r="T38" s="30" t="s">
        <v>13</v>
      </c>
      <c r="U38" s="43">
        <f t="shared" si="1"/>
        <v>34</v>
      </c>
    </row>
    <row r="39" spans="1:21" ht="33.75" x14ac:dyDescent="0.25">
      <c r="A39" s="36">
        <v>35</v>
      </c>
      <c r="B39" s="42" t="s">
        <v>298</v>
      </c>
      <c r="C39" s="37" t="s">
        <v>175</v>
      </c>
      <c r="D39" s="37" t="s">
        <v>45</v>
      </c>
      <c r="E39" s="38" t="s">
        <v>334</v>
      </c>
      <c r="F39" s="39" t="s">
        <v>342</v>
      </c>
      <c r="G39" s="39" t="s">
        <v>199</v>
      </c>
      <c r="H39" s="31">
        <v>200000</v>
      </c>
      <c r="I39" s="31">
        <v>358283.45</v>
      </c>
      <c r="J39" s="31">
        <v>284737</v>
      </c>
      <c r="K39" s="31">
        <f t="shared" si="0"/>
        <v>843020.45</v>
      </c>
      <c r="L39" s="30">
        <f>(COUNTIF('Cédula de observaciones'!B:B,B39))-Q39-S39</f>
        <v>9</v>
      </c>
      <c r="M39" s="30">
        <f>COUNTIFS('Cédula de observaciones'!B:B,B39,'Cédula de observaciones'!O:O,"ATENDIDA")</f>
        <v>0</v>
      </c>
      <c r="N39" s="30">
        <f>COUNTIFS('Cédula de observaciones'!B:B,B39,'Cédula de observaciones'!O:O,"PERSISTE")</f>
        <v>0</v>
      </c>
      <c r="O39" s="30">
        <f>COUNTIFS('Cédula de observaciones'!B:B,B39,'Cédula de observaciones'!O:O,"PARCIALMENTE ATENDIDA")</f>
        <v>0</v>
      </c>
      <c r="P39" s="30">
        <f>COUNTIFS('Cédula de observaciones'!B:B,B39,'Cédula de observaciones'!O:O,"CONTINÚA")</f>
        <v>0</v>
      </c>
      <c r="Q39" s="30">
        <f>COUNTIFS('Cédula de observaciones'!B:B,B39,'Cédula de observaciones'!O:O,"SIN AREAS DE OPORTUNIDAD")</f>
        <v>0</v>
      </c>
      <c r="R39" s="30">
        <f>(COUNTIFS('Cédula de observaciones'!B:B,B39,'Cédula de observaciones'!O:O,"DETECTADA"))+N39+O39</f>
        <v>9</v>
      </c>
      <c r="S39" s="30">
        <f>COUNTIFS('Cédula de observaciones'!B:B,B39,'Cédula de observaciones'!O:O,"REQUERIMIENTO")</f>
        <v>0</v>
      </c>
      <c r="T39" s="30" t="s">
        <v>137</v>
      </c>
      <c r="U39" s="43">
        <f t="shared" si="1"/>
        <v>35</v>
      </c>
    </row>
    <row r="40" spans="1:21" ht="33.75" x14ac:dyDescent="0.25">
      <c r="A40" s="36">
        <v>36</v>
      </c>
      <c r="B40" s="42" t="s">
        <v>299</v>
      </c>
      <c r="C40" s="37" t="s">
        <v>175</v>
      </c>
      <c r="D40" s="37" t="s">
        <v>45</v>
      </c>
      <c r="E40" s="38" t="s">
        <v>335</v>
      </c>
      <c r="F40" s="39" t="s">
        <v>342</v>
      </c>
      <c r="G40" s="39" t="s">
        <v>199</v>
      </c>
      <c r="H40" s="31">
        <v>200000</v>
      </c>
      <c r="I40" s="31">
        <v>943114.63</v>
      </c>
      <c r="J40" s="31">
        <v>223718</v>
      </c>
      <c r="K40" s="31">
        <f t="shared" si="0"/>
        <v>1366832.63</v>
      </c>
      <c r="L40" s="30">
        <f>(COUNTIF('Cédula de observaciones'!B:B,B40))-Q40-S40</f>
        <v>3</v>
      </c>
      <c r="M40" s="30">
        <f>COUNTIFS('Cédula de observaciones'!B:B,B40,'Cédula de observaciones'!O:O,"ATENDIDA")</f>
        <v>0</v>
      </c>
      <c r="N40" s="30">
        <f>COUNTIFS('Cédula de observaciones'!B:B,B40,'Cédula de observaciones'!O:O,"PERSISTE")</f>
        <v>0</v>
      </c>
      <c r="O40" s="30">
        <f>COUNTIFS('Cédula de observaciones'!B:B,B40,'Cédula de observaciones'!O:O,"PARCIALMENTE ATENDIDA")</f>
        <v>0</v>
      </c>
      <c r="P40" s="30">
        <f>COUNTIFS('Cédula de observaciones'!B:B,B40,'Cédula de observaciones'!O:O,"CONTINÚA")</f>
        <v>0</v>
      </c>
      <c r="Q40" s="30">
        <f>COUNTIFS('Cédula de observaciones'!B:B,B40,'Cédula de observaciones'!O:O,"SIN AREAS DE OPORTUNIDAD")</f>
        <v>0</v>
      </c>
      <c r="R40" s="30">
        <f>(COUNTIFS('Cédula de observaciones'!B:B,B40,'Cédula de observaciones'!O:O,"DETECTADA"))+N40+O40</f>
        <v>3</v>
      </c>
      <c r="S40" s="30">
        <f>COUNTIFS('Cédula de observaciones'!B:B,B40,'Cédula de observaciones'!O:O,"REQUERIMIENTO")</f>
        <v>0</v>
      </c>
      <c r="T40" s="30" t="s">
        <v>156</v>
      </c>
      <c r="U40" s="43">
        <f t="shared" si="1"/>
        <v>36</v>
      </c>
    </row>
    <row r="41" spans="1:21" ht="33.75" x14ac:dyDescent="0.25">
      <c r="A41" s="36">
        <v>37</v>
      </c>
      <c r="B41" s="42" t="s">
        <v>300</v>
      </c>
      <c r="C41" s="37" t="s">
        <v>175</v>
      </c>
      <c r="D41" s="37" t="s">
        <v>45</v>
      </c>
      <c r="E41" s="38" t="s">
        <v>336</v>
      </c>
      <c r="F41" s="39" t="s">
        <v>342</v>
      </c>
      <c r="G41" s="39" t="s">
        <v>199</v>
      </c>
      <c r="H41" s="31">
        <v>200000</v>
      </c>
      <c r="I41" s="31">
        <v>666000</v>
      </c>
      <c r="J41" s="31">
        <v>100071.42</v>
      </c>
      <c r="K41" s="31">
        <f t="shared" si="0"/>
        <v>966071.42</v>
      </c>
      <c r="L41" s="30">
        <f>(COUNTIF('Cédula de observaciones'!B:B,B41))-Q41-S41</f>
        <v>4</v>
      </c>
      <c r="M41" s="30">
        <f>COUNTIFS('Cédula de observaciones'!B:B,B41,'Cédula de observaciones'!O:O,"ATENDIDA")</f>
        <v>0</v>
      </c>
      <c r="N41" s="30">
        <f>COUNTIFS('Cédula de observaciones'!B:B,B41,'Cédula de observaciones'!O:O,"PERSISTE")</f>
        <v>0</v>
      </c>
      <c r="O41" s="30">
        <f>COUNTIFS('Cédula de observaciones'!B:B,B41,'Cédula de observaciones'!O:O,"PARCIALMENTE ATENDIDA")</f>
        <v>0</v>
      </c>
      <c r="P41" s="30">
        <f>COUNTIFS('Cédula de observaciones'!B:B,B41,'Cédula de observaciones'!O:O,"CONTINÚA")</f>
        <v>0</v>
      </c>
      <c r="Q41" s="30">
        <f>COUNTIFS('Cédula de observaciones'!B:B,B41,'Cédula de observaciones'!O:O,"SIN AREAS DE OPORTUNIDAD")</f>
        <v>0</v>
      </c>
      <c r="R41" s="30">
        <f>(COUNTIFS('Cédula de observaciones'!B:B,B41,'Cédula de observaciones'!O:O,"DETECTADA"))+N41+O41</f>
        <v>4</v>
      </c>
      <c r="S41" s="30">
        <f>COUNTIFS('Cédula de observaciones'!B:B,B41,'Cédula de observaciones'!O:O,"REQUERIMIENTO")</f>
        <v>0</v>
      </c>
      <c r="T41" s="30" t="s">
        <v>137</v>
      </c>
      <c r="U41" s="43">
        <f t="shared" si="1"/>
        <v>37</v>
      </c>
    </row>
    <row r="42" spans="1:21" ht="22.5" x14ac:dyDescent="0.25">
      <c r="A42" s="36">
        <v>38</v>
      </c>
      <c r="B42" s="42" t="s">
        <v>193</v>
      </c>
      <c r="C42" s="37" t="s">
        <v>176</v>
      </c>
      <c r="D42" s="37" t="s">
        <v>69</v>
      </c>
      <c r="E42" s="38" t="s">
        <v>194</v>
      </c>
      <c r="F42" s="39" t="s">
        <v>340</v>
      </c>
      <c r="G42" s="39" t="s">
        <v>199</v>
      </c>
      <c r="H42" s="31">
        <v>3000000</v>
      </c>
      <c r="I42" s="31">
        <v>2559000</v>
      </c>
      <c r="J42" s="31">
        <v>2000000</v>
      </c>
      <c r="K42" s="31">
        <f t="shared" si="0"/>
        <v>7559000</v>
      </c>
      <c r="L42" s="30">
        <f>(COUNTIF('Cédula de observaciones'!B:B,B42))-Q42-S42</f>
        <v>0</v>
      </c>
      <c r="M42" s="30">
        <f>COUNTIFS('Cédula de observaciones'!B:B,B42,'Cédula de observaciones'!O:O,"ATENDIDA")</f>
        <v>0</v>
      </c>
      <c r="N42" s="30">
        <f>COUNTIFS('Cédula de observaciones'!B:B,B42,'Cédula de observaciones'!O:O,"PERSISTE")</f>
        <v>0</v>
      </c>
      <c r="O42" s="30">
        <f>COUNTIFS('Cédula de observaciones'!B:B,B42,'Cédula de observaciones'!O:O,"PARCIALMENTE ATENDIDA")</f>
        <v>0</v>
      </c>
      <c r="P42" s="30">
        <f>COUNTIFS('Cédula de observaciones'!B:B,B42,'Cédula de observaciones'!O:O,"CONTINÚA")</f>
        <v>0</v>
      </c>
      <c r="Q42" s="30">
        <f>COUNTIFS('Cédula de observaciones'!B:B,B42,'Cédula de observaciones'!O:O,"SIN AREAS DE OPORTUNIDAD")</f>
        <v>1</v>
      </c>
      <c r="R42" s="30">
        <f>(COUNTIFS('Cédula de observaciones'!B:B,B42,'Cédula de observaciones'!O:O,"DETECTADA"))+N42+O42</f>
        <v>0</v>
      </c>
      <c r="S42" s="30">
        <f>COUNTIFS('Cédula de observaciones'!B:B,B42,'Cédula de observaciones'!O:O,"REQUERIMIENTO")</f>
        <v>0</v>
      </c>
      <c r="T42" s="30" t="s">
        <v>12</v>
      </c>
      <c r="U42" s="43">
        <f t="shared" si="1"/>
        <v>38</v>
      </c>
    </row>
    <row r="44" spans="1:21" x14ac:dyDescent="0.25">
      <c r="H44" s="28">
        <f t="shared" ref="H44:K44" si="2">SUM(H5:H43)</f>
        <v>33553021.490000002</v>
      </c>
      <c r="I44" s="28">
        <f t="shared" si="2"/>
        <v>46703030.210000008</v>
      </c>
      <c r="J44" s="28">
        <f t="shared" si="2"/>
        <v>26082776.169999998</v>
      </c>
      <c r="K44" s="28">
        <f t="shared" si="2"/>
        <v>106338827.87</v>
      </c>
      <c r="L44" s="28">
        <f>SUBTOTAL(9,L5:L43)</f>
        <v>225</v>
      </c>
      <c r="M44" s="28">
        <f>SUBTOTAL(9,M5:M43)</f>
        <v>0</v>
      </c>
      <c r="P44" s="28">
        <f t="shared" ref="P44:S44" si="3">SUBTOTAL(9,P5:P43)</f>
        <v>0</v>
      </c>
      <c r="Q44" s="28">
        <f t="shared" si="3"/>
        <v>5</v>
      </c>
      <c r="R44" s="28">
        <f t="shared" si="3"/>
        <v>225</v>
      </c>
      <c r="S44" s="28">
        <f t="shared" si="3"/>
        <v>0</v>
      </c>
    </row>
    <row r="45" spans="1:21" x14ac:dyDescent="0.25">
      <c r="L45" s="29"/>
    </row>
    <row r="46" spans="1:21" x14ac:dyDescent="0.25">
      <c r="L46" s="29"/>
    </row>
  </sheetData>
  <sheetProtection algorithmName="SHA-512" hashValue="dAOdKM2PoiyCAguS3/vwM+QHKL7P+4i8t3B53TqthyMWz2sY6OsU3fzvhjw16CKuajpi5riOGCJ0AVR7NdrRTw==" saltValue="tCpcWpTJE6fELguhaZQjaw==" spinCount="100000" sheet="1" autoFilter="0"/>
  <autoFilter ref="A4:T42"/>
  <sortState ref="B5:W798">
    <sortCondition ref="C5:C798"/>
    <sortCondition ref="D5:D798"/>
    <sortCondition ref="F5:F798"/>
  </sortState>
  <mergeCells count="6">
    <mergeCell ref="T1:T3"/>
    <mergeCell ref="A1:M1"/>
    <mergeCell ref="A2:M2"/>
    <mergeCell ref="A3:M3"/>
    <mergeCell ref="R1:S2"/>
    <mergeCell ref="R3:S3"/>
  </mergeCells>
  <pageMargins left="0.78740157480314965" right="0.39370078740157483" top="0.59055118110236227" bottom="0.59055118110236227" header="0.31496062992125984" footer="0.31496062992125984"/>
  <pageSetup scale="66" fitToHeight="10" orientation="landscape" r:id="rId1"/>
  <headerFooter>
    <oddHeader>&amp;R&amp;"-,Negrita"&amp;10&amp;D
&amp;T</oddHeader>
    <oddFooter>&amp;R&amp;"-,Negrita"&amp;9Página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P120"/>
  <sheetViews>
    <sheetView workbookViewId="0">
      <pane ySplit="1" topLeftCell="A2" activePane="bottomLeft" state="frozen"/>
      <selection activeCell="A5" sqref="A5"/>
      <selection pane="bottomLeft" activeCell="A2" sqref="A2"/>
    </sheetView>
  </sheetViews>
  <sheetFormatPr baseColWidth="10" defaultColWidth="11.42578125" defaultRowHeight="11.25" x14ac:dyDescent="0.2"/>
  <cols>
    <col min="1" max="1" width="27.42578125" style="59" bestFit="1" customWidth="1"/>
    <col min="2" max="2" width="47.85546875" style="59" bestFit="1" customWidth="1"/>
    <col min="3" max="4" width="8.7109375" style="59" customWidth="1"/>
    <col min="5" max="5" width="36.7109375" style="59" customWidth="1"/>
    <col min="6" max="6" width="23.140625" style="59" customWidth="1"/>
    <col min="7" max="7" width="19.7109375" style="59" bestFit="1" customWidth="1"/>
    <col min="8" max="8" width="26.7109375" style="59" customWidth="1"/>
    <col min="9" max="9" width="4.7109375" style="59" bestFit="1" customWidth="1"/>
    <col min="10" max="10" width="20.28515625" style="59" bestFit="1" customWidth="1"/>
    <col min="11" max="11" width="16.28515625" style="59" customWidth="1"/>
    <col min="12" max="12" width="15" style="59" bestFit="1" customWidth="1"/>
    <col min="13" max="13" width="9.5703125" style="59" bestFit="1" customWidth="1"/>
    <col min="14" max="14" width="19.5703125" style="59" bestFit="1" customWidth="1"/>
    <col min="15" max="15" width="13.42578125" style="59" customWidth="1"/>
    <col min="16" max="16" width="4" style="59" bestFit="1" customWidth="1"/>
    <col min="17" max="16384" width="11.42578125" style="59"/>
  </cols>
  <sheetData>
    <row r="1" spans="1:16" ht="23.25" thickBot="1" x14ac:dyDescent="0.25">
      <c r="A1" s="49" t="s">
        <v>1</v>
      </c>
      <c r="B1" s="49" t="s">
        <v>4</v>
      </c>
      <c r="C1" s="50" t="s">
        <v>6</v>
      </c>
      <c r="D1" s="50" t="s">
        <v>7</v>
      </c>
      <c r="E1" s="49" t="s">
        <v>8</v>
      </c>
      <c r="F1" s="49" t="s">
        <v>187</v>
      </c>
      <c r="G1" s="51" t="s">
        <v>3</v>
      </c>
      <c r="H1" s="49" t="s">
        <v>11</v>
      </c>
      <c r="I1" s="52" t="s">
        <v>16</v>
      </c>
      <c r="J1" s="53" t="s">
        <v>15</v>
      </c>
      <c r="K1" s="54" t="s">
        <v>173</v>
      </c>
      <c r="L1" s="55" t="s">
        <v>112</v>
      </c>
      <c r="M1" s="52" t="s">
        <v>144</v>
      </c>
      <c r="N1" s="56" t="s">
        <v>145</v>
      </c>
      <c r="O1" s="57" t="s">
        <v>146</v>
      </c>
      <c r="P1" s="58" t="s">
        <v>158</v>
      </c>
    </row>
    <row r="2" spans="1:16" ht="11.25" customHeight="1" thickBot="1" x14ac:dyDescent="0.25">
      <c r="A2" s="60" t="s">
        <v>337</v>
      </c>
      <c r="B2" s="61" t="s">
        <v>171</v>
      </c>
      <c r="C2" s="62">
        <v>42370</v>
      </c>
      <c r="D2" s="63">
        <v>43465</v>
      </c>
      <c r="E2" s="61" t="s">
        <v>162</v>
      </c>
      <c r="F2" s="61" t="s">
        <v>162</v>
      </c>
      <c r="G2" s="64" t="s">
        <v>162</v>
      </c>
      <c r="H2" s="61" t="s">
        <v>394</v>
      </c>
      <c r="I2" s="65">
        <v>100</v>
      </c>
      <c r="J2" s="66" t="s">
        <v>17</v>
      </c>
      <c r="K2" s="67" t="s">
        <v>174</v>
      </c>
      <c r="L2" s="68" t="s">
        <v>18</v>
      </c>
      <c r="M2" s="69" t="s">
        <v>163</v>
      </c>
      <c r="N2" s="70" t="s">
        <v>162</v>
      </c>
      <c r="O2" s="71" t="s">
        <v>149</v>
      </c>
      <c r="P2" s="69" t="s">
        <v>163</v>
      </c>
    </row>
    <row r="3" spans="1:16" x14ac:dyDescent="0.2">
      <c r="A3" s="72" t="s">
        <v>338</v>
      </c>
      <c r="B3" s="72" t="s">
        <v>171</v>
      </c>
      <c r="E3" s="61" t="s">
        <v>221</v>
      </c>
      <c r="F3" s="61" t="s">
        <v>188</v>
      </c>
      <c r="G3" s="64" t="s">
        <v>153</v>
      </c>
      <c r="H3" s="61" t="s">
        <v>137</v>
      </c>
      <c r="I3" s="73">
        <v>101</v>
      </c>
      <c r="J3" s="66" t="s">
        <v>18</v>
      </c>
      <c r="K3" s="67" t="s">
        <v>174</v>
      </c>
      <c r="L3" s="74" t="s">
        <v>113</v>
      </c>
      <c r="M3" s="69" t="s">
        <v>138</v>
      </c>
      <c r="N3" s="70" t="s">
        <v>147</v>
      </c>
      <c r="O3" s="75" t="s">
        <v>148</v>
      </c>
      <c r="P3" s="76" t="s">
        <v>159</v>
      </c>
    </row>
    <row r="4" spans="1:16" ht="12" thickBot="1" x14ac:dyDescent="0.25">
      <c r="A4" s="72" t="s">
        <v>340</v>
      </c>
      <c r="B4" s="72" t="s">
        <v>171</v>
      </c>
      <c r="E4" s="77" t="s">
        <v>222</v>
      </c>
      <c r="F4" s="77" t="s">
        <v>188</v>
      </c>
      <c r="G4" s="78" t="s">
        <v>154</v>
      </c>
      <c r="H4" s="77" t="s">
        <v>217</v>
      </c>
      <c r="I4" s="73">
        <v>104</v>
      </c>
      <c r="J4" s="66" t="s">
        <v>19</v>
      </c>
      <c r="K4" s="67" t="s">
        <v>174</v>
      </c>
      <c r="L4" s="74" t="s">
        <v>114</v>
      </c>
      <c r="M4" s="79" t="s">
        <v>139</v>
      </c>
      <c r="N4" s="80" t="s">
        <v>141</v>
      </c>
      <c r="O4" s="81" t="s">
        <v>150</v>
      </c>
      <c r="P4" s="82" t="s">
        <v>138</v>
      </c>
    </row>
    <row r="5" spans="1:16" ht="12" thickBot="1" x14ac:dyDescent="0.25">
      <c r="A5" s="72" t="s">
        <v>341</v>
      </c>
      <c r="B5" s="72" t="s">
        <v>343</v>
      </c>
      <c r="E5" s="77" t="s">
        <v>223</v>
      </c>
      <c r="F5" s="77" t="s">
        <v>188</v>
      </c>
      <c r="G5" s="78" t="s">
        <v>155</v>
      </c>
      <c r="H5" s="77" t="s">
        <v>13</v>
      </c>
      <c r="I5" s="73">
        <v>105</v>
      </c>
      <c r="J5" s="66" t="s">
        <v>20</v>
      </c>
      <c r="K5" s="67" t="s">
        <v>174</v>
      </c>
      <c r="L5" s="83" t="s">
        <v>101</v>
      </c>
      <c r="M5" s="84" t="s">
        <v>140</v>
      </c>
      <c r="N5" s="85" t="s">
        <v>142</v>
      </c>
      <c r="P5" s="59" t="s">
        <v>143</v>
      </c>
    </row>
    <row r="6" spans="1:16" x14ac:dyDescent="0.2">
      <c r="A6" s="72" t="s">
        <v>339</v>
      </c>
      <c r="B6" s="72" t="s">
        <v>344</v>
      </c>
      <c r="E6" s="77" t="s">
        <v>224</v>
      </c>
      <c r="F6" s="77" t="s">
        <v>188</v>
      </c>
      <c r="G6" s="78" t="s">
        <v>9</v>
      </c>
      <c r="H6" s="77" t="s">
        <v>218</v>
      </c>
      <c r="I6" s="73">
        <v>106</v>
      </c>
      <c r="J6" s="66" t="s">
        <v>21</v>
      </c>
      <c r="K6" s="67" t="s">
        <v>174</v>
      </c>
      <c r="L6" s="83" t="s">
        <v>115</v>
      </c>
    </row>
    <row r="7" spans="1:16" ht="12" thickBot="1" x14ac:dyDescent="0.25">
      <c r="A7" s="86" t="s">
        <v>342</v>
      </c>
      <c r="B7" s="86" t="s">
        <v>343</v>
      </c>
      <c r="E7" s="77" t="s">
        <v>384</v>
      </c>
      <c r="F7" s="77" t="s">
        <v>188</v>
      </c>
      <c r="G7" s="78" t="s">
        <v>10</v>
      </c>
      <c r="H7" s="77" t="s">
        <v>393</v>
      </c>
      <c r="I7" s="73">
        <v>109</v>
      </c>
      <c r="J7" s="66" t="s">
        <v>17</v>
      </c>
      <c r="K7" s="67" t="s">
        <v>174</v>
      </c>
      <c r="L7" s="83" t="s">
        <v>56</v>
      </c>
    </row>
    <row r="8" spans="1:16" ht="12" thickBot="1" x14ac:dyDescent="0.25">
      <c r="E8" s="77" t="s">
        <v>225</v>
      </c>
      <c r="F8" s="77" t="s">
        <v>188</v>
      </c>
      <c r="G8" s="87" t="s">
        <v>164</v>
      </c>
      <c r="H8" s="77" t="s">
        <v>156</v>
      </c>
      <c r="I8" s="73">
        <v>115</v>
      </c>
      <c r="J8" s="66" t="s">
        <v>22</v>
      </c>
      <c r="K8" s="67" t="s">
        <v>174</v>
      </c>
      <c r="L8" s="83" t="s">
        <v>157</v>
      </c>
    </row>
    <row r="9" spans="1:16" x14ac:dyDescent="0.2">
      <c r="E9" s="77" t="s">
        <v>201</v>
      </c>
      <c r="F9" s="77" t="s">
        <v>188</v>
      </c>
      <c r="G9" s="59" t="s">
        <v>143</v>
      </c>
      <c r="H9" s="77" t="s">
        <v>14</v>
      </c>
      <c r="I9" s="73">
        <v>116</v>
      </c>
      <c r="J9" s="66" t="s">
        <v>23</v>
      </c>
      <c r="K9" s="67" t="s">
        <v>174</v>
      </c>
      <c r="L9" s="83" t="s">
        <v>116</v>
      </c>
    </row>
    <row r="10" spans="1:16" ht="12" thickBot="1" x14ac:dyDescent="0.25">
      <c r="E10" s="77" t="s">
        <v>200</v>
      </c>
      <c r="F10" s="77" t="s">
        <v>188</v>
      </c>
      <c r="G10" s="59" t="s">
        <v>143</v>
      </c>
      <c r="H10" s="88" t="s">
        <v>12</v>
      </c>
      <c r="I10" s="73">
        <v>117</v>
      </c>
      <c r="J10" s="66" t="s">
        <v>24</v>
      </c>
      <c r="K10" s="67" t="s">
        <v>174</v>
      </c>
      <c r="L10" s="83" t="s">
        <v>22</v>
      </c>
    </row>
    <row r="11" spans="1:16" x14ac:dyDescent="0.2">
      <c r="E11" s="77" t="s">
        <v>202</v>
      </c>
      <c r="F11" s="77" t="s">
        <v>188</v>
      </c>
      <c r="G11" s="59" t="s">
        <v>143</v>
      </c>
      <c r="I11" s="73">
        <v>118</v>
      </c>
      <c r="J11" s="66" t="s">
        <v>25</v>
      </c>
      <c r="K11" s="67" t="s">
        <v>174</v>
      </c>
      <c r="L11" s="83" t="s">
        <v>65</v>
      </c>
    </row>
    <row r="12" spans="1:16" x14ac:dyDescent="0.2">
      <c r="E12" s="77" t="s">
        <v>203</v>
      </c>
      <c r="F12" s="77" t="s">
        <v>188</v>
      </c>
      <c r="G12" s="59" t="s">
        <v>143</v>
      </c>
      <c r="I12" s="73">
        <v>119</v>
      </c>
      <c r="J12" s="66" t="s">
        <v>26</v>
      </c>
      <c r="K12" s="67" t="s">
        <v>174</v>
      </c>
      <c r="L12" s="83" t="s">
        <v>161</v>
      </c>
    </row>
    <row r="13" spans="1:16" x14ac:dyDescent="0.2">
      <c r="E13" s="77" t="s">
        <v>204</v>
      </c>
      <c r="F13" s="77" t="s">
        <v>188</v>
      </c>
      <c r="G13" s="59" t="s">
        <v>143</v>
      </c>
      <c r="I13" s="73">
        <v>120</v>
      </c>
      <c r="J13" s="66" t="s">
        <v>27</v>
      </c>
      <c r="K13" s="67" t="s">
        <v>174</v>
      </c>
      <c r="L13" s="83" t="s">
        <v>117</v>
      </c>
    </row>
    <row r="14" spans="1:16" x14ac:dyDescent="0.2">
      <c r="E14" s="77" t="s">
        <v>226</v>
      </c>
      <c r="F14" s="77" t="s">
        <v>188</v>
      </c>
      <c r="G14" s="59" t="s">
        <v>143</v>
      </c>
      <c r="I14" s="73">
        <v>121</v>
      </c>
      <c r="J14" s="66" t="s">
        <v>28</v>
      </c>
      <c r="K14" s="67" t="s">
        <v>174</v>
      </c>
      <c r="L14" s="83" t="s">
        <v>118</v>
      </c>
    </row>
    <row r="15" spans="1:16" x14ac:dyDescent="0.2">
      <c r="E15" s="77" t="s">
        <v>227</v>
      </c>
      <c r="F15" s="77" t="s">
        <v>188</v>
      </c>
      <c r="G15" s="59" t="s">
        <v>143</v>
      </c>
      <c r="I15" s="73">
        <v>122</v>
      </c>
      <c r="J15" s="66" t="s">
        <v>29</v>
      </c>
      <c r="K15" s="67" t="s">
        <v>174</v>
      </c>
      <c r="L15" s="83" t="s">
        <v>119</v>
      </c>
    </row>
    <row r="16" spans="1:16" x14ac:dyDescent="0.2">
      <c r="E16" s="77" t="s">
        <v>228</v>
      </c>
      <c r="F16" s="77" t="s">
        <v>188</v>
      </c>
      <c r="G16" s="59" t="s">
        <v>143</v>
      </c>
      <c r="I16" s="73">
        <v>123</v>
      </c>
      <c r="J16" s="66" t="s">
        <v>30</v>
      </c>
      <c r="K16" s="67" t="s">
        <v>174</v>
      </c>
      <c r="L16" s="83" t="s">
        <v>120</v>
      </c>
    </row>
    <row r="17" spans="5:12" x14ac:dyDescent="0.2">
      <c r="E17" s="77" t="s">
        <v>205</v>
      </c>
      <c r="F17" s="77" t="s">
        <v>188</v>
      </c>
      <c r="G17" s="59" t="s">
        <v>143</v>
      </c>
      <c r="I17" s="73">
        <v>124</v>
      </c>
      <c r="J17" s="66" t="s">
        <v>31</v>
      </c>
      <c r="K17" s="67" t="s">
        <v>174</v>
      </c>
      <c r="L17" s="83" t="s">
        <v>121</v>
      </c>
    </row>
    <row r="18" spans="5:12" x14ac:dyDescent="0.2">
      <c r="E18" s="77" t="s">
        <v>229</v>
      </c>
      <c r="F18" s="77" t="s">
        <v>188</v>
      </c>
      <c r="G18" s="59" t="s">
        <v>143</v>
      </c>
      <c r="I18" s="73">
        <v>125</v>
      </c>
      <c r="J18" s="66" t="s">
        <v>32</v>
      </c>
      <c r="K18" s="67" t="s">
        <v>174</v>
      </c>
      <c r="L18" s="83" t="s">
        <v>122</v>
      </c>
    </row>
    <row r="19" spans="5:12" x14ac:dyDescent="0.2">
      <c r="E19" s="77" t="s">
        <v>206</v>
      </c>
      <c r="F19" s="77" t="s">
        <v>188</v>
      </c>
      <c r="G19" s="59" t="s">
        <v>143</v>
      </c>
      <c r="I19" s="73">
        <v>126</v>
      </c>
      <c r="J19" s="66" t="s">
        <v>33</v>
      </c>
      <c r="K19" s="67" t="s">
        <v>174</v>
      </c>
      <c r="L19" s="83" t="s">
        <v>123</v>
      </c>
    </row>
    <row r="20" spans="5:12" x14ac:dyDescent="0.2">
      <c r="E20" s="77" t="s">
        <v>230</v>
      </c>
      <c r="F20" s="77" t="s">
        <v>188</v>
      </c>
      <c r="G20" s="59" t="s">
        <v>143</v>
      </c>
      <c r="I20" s="73">
        <v>127</v>
      </c>
      <c r="J20" s="66" t="s">
        <v>34</v>
      </c>
      <c r="K20" s="67" t="s">
        <v>174</v>
      </c>
      <c r="L20" s="83" t="s">
        <v>124</v>
      </c>
    </row>
    <row r="21" spans="5:12" x14ac:dyDescent="0.2">
      <c r="E21" s="77" t="s">
        <v>231</v>
      </c>
      <c r="F21" s="77" t="s">
        <v>188</v>
      </c>
      <c r="G21" s="59" t="s">
        <v>143</v>
      </c>
      <c r="I21" s="73">
        <v>128</v>
      </c>
      <c r="J21" s="66" t="s">
        <v>35</v>
      </c>
      <c r="K21" s="67" t="s">
        <v>174</v>
      </c>
      <c r="L21" s="83" t="s">
        <v>82</v>
      </c>
    </row>
    <row r="22" spans="5:12" x14ac:dyDescent="0.2">
      <c r="E22" s="77" t="s">
        <v>232</v>
      </c>
      <c r="F22" s="77" t="s">
        <v>188</v>
      </c>
      <c r="G22" s="59" t="s">
        <v>143</v>
      </c>
      <c r="I22" s="73">
        <v>129</v>
      </c>
      <c r="J22" s="66" t="s">
        <v>36</v>
      </c>
      <c r="K22" s="67" t="s">
        <v>174</v>
      </c>
      <c r="L22" s="83" t="s">
        <v>76</v>
      </c>
    </row>
    <row r="23" spans="5:12" x14ac:dyDescent="0.2">
      <c r="E23" s="77" t="s">
        <v>233</v>
      </c>
      <c r="F23" s="77" t="s">
        <v>188</v>
      </c>
      <c r="G23" s="59" t="s">
        <v>143</v>
      </c>
      <c r="I23" s="73">
        <v>130</v>
      </c>
      <c r="J23" s="66" t="s">
        <v>37</v>
      </c>
      <c r="K23" s="67" t="s">
        <v>174</v>
      </c>
      <c r="L23" s="83" t="s">
        <v>17</v>
      </c>
    </row>
    <row r="24" spans="5:12" x14ac:dyDescent="0.2">
      <c r="E24" s="77" t="s">
        <v>234</v>
      </c>
      <c r="F24" s="77" t="s">
        <v>188</v>
      </c>
      <c r="G24" s="59" t="s">
        <v>143</v>
      </c>
      <c r="I24" s="73">
        <v>131</v>
      </c>
      <c r="J24" s="66" t="s">
        <v>38</v>
      </c>
      <c r="K24" s="67" t="s">
        <v>174</v>
      </c>
      <c r="L24" s="83" t="s">
        <v>125</v>
      </c>
    </row>
    <row r="25" spans="5:12" x14ac:dyDescent="0.2">
      <c r="E25" s="77" t="s">
        <v>235</v>
      </c>
      <c r="F25" s="77" t="s">
        <v>188</v>
      </c>
      <c r="G25" s="59" t="s">
        <v>143</v>
      </c>
      <c r="I25" s="73">
        <v>215</v>
      </c>
      <c r="J25" s="66" t="s">
        <v>30</v>
      </c>
      <c r="K25" s="67" t="s">
        <v>174</v>
      </c>
      <c r="L25" s="83" t="s">
        <v>71</v>
      </c>
    </row>
    <row r="26" spans="5:12" x14ac:dyDescent="0.2">
      <c r="E26" s="77" t="s">
        <v>236</v>
      </c>
      <c r="F26" s="77" t="s">
        <v>188</v>
      </c>
      <c r="G26" s="59" t="s">
        <v>143</v>
      </c>
      <c r="I26" s="73">
        <v>216</v>
      </c>
      <c r="J26" s="66" t="s">
        <v>31</v>
      </c>
      <c r="K26" s="67" t="s">
        <v>174</v>
      </c>
      <c r="L26" s="83" t="s">
        <v>126</v>
      </c>
    </row>
    <row r="27" spans="5:12" x14ac:dyDescent="0.2">
      <c r="E27" s="77" t="s">
        <v>207</v>
      </c>
      <c r="F27" s="77" t="s">
        <v>188</v>
      </c>
      <c r="G27" s="59" t="s">
        <v>143</v>
      </c>
      <c r="I27" s="73">
        <v>527</v>
      </c>
      <c r="J27" s="66" t="s">
        <v>32</v>
      </c>
      <c r="K27" s="67" t="s">
        <v>174</v>
      </c>
      <c r="L27" s="83" t="s">
        <v>127</v>
      </c>
    </row>
    <row r="28" spans="5:12" x14ac:dyDescent="0.2">
      <c r="E28" s="77" t="s">
        <v>237</v>
      </c>
      <c r="F28" s="77" t="s">
        <v>188</v>
      </c>
      <c r="G28" s="59" t="s">
        <v>143</v>
      </c>
      <c r="I28" s="73">
        <v>528</v>
      </c>
      <c r="J28" s="66" t="s">
        <v>33</v>
      </c>
      <c r="K28" s="67" t="s">
        <v>174</v>
      </c>
      <c r="L28" s="83" t="s">
        <v>128</v>
      </c>
    </row>
    <row r="29" spans="5:12" x14ac:dyDescent="0.2">
      <c r="E29" s="77" t="s">
        <v>208</v>
      </c>
      <c r="F29" s="77" t="s">
        <v>188</v>
      </c>
      <c r="G29" s="59" t="s">
        <v>143</v>
      </c>
      <c r="I29" s="73">
        <v>529</v>
      </c>
      <c r="J29" s="66" t="s">
        <v>34</v>
      </c>
      <c r="K29" s="67" t="s">
        <v>174</v>
      </c>
      <c r="L29" s="83" t="s">
        <v>129</v>
      </c>
    </row>
    <row r="30" spans="5:12" x14ac:dyDescent="0.2">
      <c r="E30" s="77" t="s">
        <v>209</v>
      </c>
      <c r="F30" s="77" t="s">
        <v>188</v>
      </c>
      <c r="G30" s="59" t="s">
        <v>143</v>
      </c>
      <c r="I30" s="73">
        <v>530</v>
      </c>
      <c r="J30" s="66" t="s">
        <v>35</v>
      </c>
      <c r="K30" s="67" t="s">
        <v>174</v>
      </c>
      <c r="L30" s="83" t="s">
        <v>88</v>
      </c>
    </row>
    <row r="31" spans="5:12" x14ac:dyDescent="0.2">
      <c r="E31" s="77" t="s">
        <v>238</v>
      </c>
      <c r="F31" s="77" t="s">
        <v>188</v>
      </c>
      <c r="G31" s="59" t="s">
        <v>143</v>
      </c>
      <c r="I31" s="73">
        <v>531</v>
      </c>
      <c r="J31" s="66" t="s">
        <v>36</v>
      </c>
      <c r="K31" s="67" t="s">
        <v>174</v>
      </c>
      <c r="L31" s="83" t="s">
        <v>96</v>
      </c>
    </row>
    <row r="32" spans="5:12" x14ac:dyDescent="0.2">
      <c r="E32" s="77" t="s">
        <v>239</v>
      </c>
      <c r="F32" s="77" t="s">
        <v>188</v>
      </c>
      <c r="G32" s="59" t="s">
        <v>143</v>
      </c>
      <c r="I32" s="73">
        <v>532</v>
      </c>
      <c r="J32" s="66" t="s">
        <v>37</v>
      </c>
      <c r="K32" s="67" t="s">
        <v>174</v>
      </c>
      <c r="L32" s="83" t="s">
        <v>130</v>
      </c>
    </row>
    <row r="33" spans="5:12" ht="12" thickBot="1" x14ac:dyDescent="0.25">
      <c r="E33" s="77" t="s">
        <v>212</v>
      </c>
      <c r="F33" s="77" t="s">
        <v>188</v>
      </c>
      <c r="G33" s="59" t="s">
        <v>143</v>
      </c>
      <c r="I33" s="73">
        <v>533</v>
      </c>
      <c r="J33" s="66" t="s">
        <v>38</v>
      </c>
      <c r="K33" s="67" t="s">
        <v>174</v>
      </c>
      <c r="L33" s="89" t="s">
        <v>73</v>
      </c>
    </row>
    <row r="34" spans="5:12" x14ac:dyDescent="0.2">
      <c r="E34" s="77" t="s">
        <v>210</v>
      </c>
      <c r="F34" s="77" t="s">
        <v>188</v>
      </c>
      <c r="G34" s="59" t="s">
        <v>143</v>
      </c>
      <c r="I34" s="73">
        <v>451</v>
      </c>
      <c r="J34" s="66" t="s">
        <v>39</v>
      </c>
      <c r="K34" s="67" t="s">
        <v>39</v>
      </c>
    </row>
    <row r="35" spans="5:12" x14ac:dyDescent="0.2">
      <c r="E35" s="77" t="s">
        <v>240</v>
      </c>
      <c r="F35" s="77" t="s">
        <v>188</v>
      </c>
      <c r="G35" s="59" t="s">
        <v>143</v>
      </c>
      <c r="I35" s="73">
        <v>700</v>
      </c>
      <c r="J35" s="66" t="s">
        <v>39</v>
      </c>
      <c r="K35" s="67" t="s">
        <v>39</v>
      </c>
    </row>
    <row r="36" spans="5:12" x14ac:dyDescent="0.2">
      <c r="E36" s="77" t="s">
        <v>241</v>
      </c>
      <c r="F36" s="77" t="s">
        <v>188</v>
      </c>
      <c r="G36" s="59" t="s">
        <v>143</v>
      </c>
      <c r="I36" s="73">
        <v>200</v>
      </c>
      <c r="J36" s="66" t="s">
        <v>40</v>
      </c>
      <c r="K36" s="67" t="s">
        <v>175</v>
      </c>
    </row>
    <row r="37" spans="5:12" x14ac:dyDescent="0.2">
      <c r="E37" s="77" t="s">
        <v>242</v>
      </c>
      <c r="F37" s="77" t="s">
        <v>189</v>
      </c>
      <c r="G37" s="59" t="s">
        <v>143</v>
      </c>
      <c r="I37" s="73">
        <v>201</v>
      </c>
      <c r="J37" s="66" t="s">
        <v>41</v>
      </c>
      <c r="K37" s="67" t="s">
        <v>175</v>
      </c>
    </row>
    <row r="38" spans="5:12" x14ac:dyDescent="0.2">
      <c r="E38" s="77" t="s">
        <v>243</v>
      </c>
      <c r="F38" s="77" t="s">
        <v>189</v>
      </c>
      <c r="G38" s="59" t="s">
        <v>143</v>
      </c>
      <c r="I38" s="73">
        <v>202</v>
      </c>
      <c r="J38" s="66" t="s">
        <v>42</v>
      </c>
      <c r="K38" s="67" t="s">
        <v>175</v>
      </c>
    </row>
    <row r="39" spans="5:12" x14ac:dyDescent="0.2">
      <c r="E39" s="77" t="s">
        <v>244</v>
      </c>
      <c r="F39" s="77" t="s">
        <v>189</v>
      </c>
      <c r="G39" s="59" t="s">
        <v>143</v>
      </c>
      <c r="I39" s="73">
        <v>203</v>
      </c>
      <c r="J39" s="66" t="s">
        <v>43</v>
      </c>
      <c r="K39" s="67" t="s">
        <v>175</v>
      </c>
    </row>
    <row r="40" spans="5:12" x14ac:dyDescent="0.2">
      <c r="E40" s="77" t="s">
        <v>211</v>
      </c>
      <c r="F40" s="77" t="s">
        <v>189</v>
      </c>
      <c r="G40" s="59" t="s">
        <v>143</v>
      </c>
      <c r="I40" s="73">
        <v>204</v>
      </c>
      <c r="J40" s="66" t="s">
        <v>44</v>
      </c>
      <c r="K40" s="67" t="s">
        <v>175</v>
      </c>
    </row>
    <row r="41" spans="5:12" x14ac:dyDescent="0.2">
      <c r="E41" s="77" t="s">
        <v>245</v>
      </c>
      <c r="F41" s="77" t="s">
        <v>189</v>
      </c>
      <c r="G41" s="59" t="s">
        <v>143</v>
      </c>
      <c r="I41" s="73">
        <v>205</v>
      </c>
      <c r="J41" s="66" t="s">
        <v>45</v>
      </c>
      <c r="K41" s="67" t="s">
        <v>175</v>
      </c>
    </row>
    <row r="42" spans="5:12" x14ac:dyDescent="0.2">
      <c r="E42" s="77" t="s">
        <v>246</v>
      </c>
      <c r="F42" s="77" t="s">
        <v>189</v>
      </c>
      <c r="G42" s="59" t="s">
        <v>143</v>
      </c>
      <c r="I42" s="73">
        <v>206</v>
      </c>
      <c r="J42" s="66" t="s">
        <v>46</v>
      </c>
      <c r="K42" s="67" t="s">
        <v>175</v>
      </c>
    </row>
    <row r="43" spans="5:12" x14ac:dyDescent="0.2">
      <c r="E43" s="77" t="s">
        <v>247</v>
      </c>
      <c r="F43" s="77" t="s">
        <v>189</v>
      </c>
      <c r="G43" s="59" t="s">
        <v>143</v>
      </c>
      <c r="I43" s="73">
        <v>207</v>
      </c>
      <c r="J43" s="66" t="s">
        <v>47</v>
      </c>
      <c r="K43" s="67" t="s">
        <v>175</v>
      </c>
    </row>
    <row r="44" spans="5:12" x14ac:dyDescent="0.2">
      <c r="E44" s="77" t="s">
        <v>248</v>
      </c>
      <c r="F44" s="77" t="s">
        <v>189</v>
      </c>
      <c r="G44" s="59" t="s">
        <v>143</v>
      </c>
      <c r="I44" s="73">
        <v>208</v>
      </c>
      <c r="J44" s="66" t="s">
        <v>48</v>
      </c>
      <c r="K44" s="67" t="s">
        <v>175</v>
      </c>
    </row>
    <row r="45" spans="5:12" x14ac:dyDescent="0.2">
      <c r="E45" s="77" t="s">
        <v>249</v>
      </c>
      <c r="F45" s="77" t="s">
        <v>189</v>
      </c>
      <c r="G45" s="59" t="s">
        <v>143</v>
      </c>
      <c r="I45" s="73">
        <v>209</v>
      </c>
      <c r="J45" s="66" t="s">
        <v>49</v>
      </c>
      <c r="K45" s="67" t="s">
        <v>175</v>
      </c>
    </row>
    <row r="46" spans="5:12" x14ac:dyDescent="0.2">
      <c r="E46" s="77" t="s">
        <v>250</v>
      </c>
      <c r="F46" s="77" t="s">
        <v>189</v>
      </c>
      <c r="G46" s="59" t="s">
        <v>143</v>
      </c>
      <c r="I46" s="73">
        <v>210</v>
      </c>
      <c r="J46" s="66" t="s">
        <v>50</v>
      </c>
      <c r="K46" s="67" t="s">
        <v>175</v>
      </c>
    </row>
    <row r="47" spans="5:12" x14ac:dyDescent="0.2">
      <c r="E47" s="77" t="s">
        <v>251</v>
      </c>
      <c r="F47" s="77" t="s">
        <v>189</v>
      </c>
      <c r="G47" s="59" t="s">
        <v>143</v>
      </c>
      <c r="I47" s="73">
        <v>211</v>
      </c>
      <c r="J47" s="66" t="s">
        <v>40</v>
      </c>
      <c r="K47" s="67" t="s">
        <v>175</v>
      </c>
    </row>
    <row r="48" spans="5:12" x14ac:dyDescent="0.2">
      <c r="E48" s="77" t="s">
        <v>213</v>
      </c>
      <c r="F48" s="77" t="s">
        <v>189</v>
      </c>
      <c r="G48" s="59" t="s">
        <v>143</v>
      </c>
      <c r="I48" s="73">
        <v>212</v>
      </c>
      <c r="J48" s="66" t="s">
        <v>51</v>
      </c>
      <c r="K48" s="67" t="s">
        <v>175</v>
      </c>
    </row>
    <row r="49" spans="5:11" x14ac:dyDescent="0.2">
      <c r="E49" s="77" t="s">
        <v>252</v>
      </c>
      <c r="F49" s="77" t="s">
        <v>189</v>
      </c>
      <c r="G49" s="59" t="s">
        <v>143</v>
      </c>
      <c r="I49" s="73">
        <v>213</v>
      </c>
      <c r="J49" s="66" t="s">
        <v>52</v>
      </c>
      <c r="K49" s="67" t="s">
        <v>175</v>
      </c>
    </row>
    <row r="50" spans="5:11" x14ac:dyDescent="0.2">
      <c r="E50" s="77" t="s">
        <v>253</v>
      </c>
      <c r="F50" s="77" t="s">
        <v>189</v>
      </c>
      <c r="I50" s="73">
        <v>214</v>
      </c>
      <c r="J50" s="66" t="s">
        <v>53</v>
      </c>
      <c r="K50" s="67" t="s">
        <v>175</v>
      </c>
    </row>
    <row r="51" spans="5:11" x14ac:dyDescent="0.2">
      <c r="E51" s="77" t="s">
        <v>254</v>
      </c>
      <c r="F51" s="77" t="s">
        <v>189</v>
      </c>
      <c r="I51" s="73">
        <v>300</v>
      </c>
      <c r="J51" s="66" t="s">
        <v>54</v>
      </c>
      <c r="K51" s="67" t="s">
        <v>176</v>
      </c>
    </row>
    <row r="52" spans="5:11" x14ac:dyDescent="0.2">
      <c r="E52" s="77" t="s">
        <v>215</v>
      </c>
      <c r="F52" s="77" t="s">
        <v>189</v>
      </c>
      <c r="I52" s="73">
        <v>301</v>
      </c>
      <c r="J52" s="66" t="s">
        <v>55</v>
      </c>
      <c r="K52" s="67" t="s">
        <v>176</v>
      </c>
    </row>
    <row r="53" spans="5:11" x14ac:dyDescent="0.2">
      <c r="E53" s="77" t="s">
        <v>255</v>
      </c>
      <c r="F53" s="77" t="s">
        <v>190</v>
      </c>
      <c r="I53" s="73">
        <v>302</v>
      </c>
      <c r="J53" s="66" t="s">
        <v>56</v>
      </c>
      <c r="K53" s="67" t="s">
        <v>176</v>
      </c>
    </row>
    <row r="54" spans="5:11" x14ac:dyDescent="0.2">
      <c r="E54" s="77" t="s">
        <v>214</v>
      </c>
      <c r="F54" s="77" t="s">
        <v>190</v>
      </c>
      <c r="I54" s="73">
        <v>303</v>
      </c>
      <c r="J54" s="66" t="s">
        <v>57</v>
      </c>
      <c r="K54" s="67" t="s">
        <v>176</v>
      </c>
    </row>
    <row r="55" spans="5:11" x14ac:dyDescent="0.2">
      <c r="E55" s="77" t="s">
        <v>256</v>
      </c>
      <c r="F55" s="77" t="s">
        <v>190</v>
      </c>
      <c r="I55" s="73">
        <v>304</v>
      </c>
      <c r="J55" s="66" t="s">
        <v>58</v>
      </c>
      <c r="K55" s="67" t="s">
        <v>176</v>
      </c>
    </row>
    <row r="56" spans="5:11" x14ac:dyDescent="0.2">
      <c r="E56" s="77" t="s">
        <v>257</v>
      </c>
      <c r="F56" s="77" t="s">
        <v>191</v>
      </c>
      <c r="I56" s="73">
        <v>305</v>
      </c>
      <c r="J56" s="66" t="s">
        <v>59</v>
      </c>
      <c r="K56" s="67" t="s">
        <v>176</v>
      </c>
    </row>
    <row r="57" spans="5:11" x14ac:dyDescent="0.2">
      <c r="E57" s="77" t="s">
        <v>258</v>
      </c>
      <c r="F57" s="77" t="s">
        <v>191</v>
      </c>
      <c r="I57" s="73">
        <v>306</v>
      </c>
      <c r="J57" s="66" t="s">
        <v>60</v>
      </c>
      <c r="K57" s="67" t="s">
        <v>176</v>
      </c>
    </row>
    <row r="58" spans="5:11" x14ac:dyDescent="0.2">
      <c r="E58" s="77" t="s">
        <v>259</v>
      </c>
      <c r="F58" s="77" t="s">
        <v>191</v>
      </c>
      <c r="I58" s="73">
        <v>308</v>
      </c>
      <c r="J58" s="66" t="s">
        <v>61</v>
      </c>
      <c r="K58" s="67" t="s">
        <v>176</v>
      </c>
    </row>
    <row r="59" spans="5:11" x14ac:dyDescent="0.2">
      <c r="E59" s="77" t="s">
        <v>260</v>
      </c>
      <c r="F59" s="77" t="s">
        <v>191</v>
      </c>
      <c r="I59" s="73">
        <v>309</v>
      </c>
      <c r="J59" s="66" t="s">
        <v>62</v>
      </c>
      <c r="K59" s="67" t="s">
        <v>176</v>
      </c>
    </row>
    <row r="60" spans="5:11" x14ac:dyDescent="0.2">
      <c r="E60" s="77" t="s">
        <v>261</v>
      </c>
      <c r="F60" s="77" t="s">
        <v>191</v>
      </c>
      <c r="I60" s="73">
        <v>310</v>
      </c>
      <c r="J60" s="66" t="s">
        <v>63</v>
      </c>
      <c r="K60" s="67" t="s">
        <v>176</v>
      </c>
    </row>
    <row r="61" spans="5:11" x14ac:dyDescent="0.2">
      <c r="E61" s="77" t="s">
        <v>262</v>
      </c>
      <c r="F61" s="77" t="s">
        <v>191</v>
      </c>
      <c r="I61" s="73">
        <v>311</v>
      </c>
      <c r="J61" s="66" t="s">
        <v>64</v>
      </c>
      <c r="K61" s="67" t="s">
        <v>176</v>
      </c>
    </row>
    <row r="62" spans="5:11" x14ac:dyDescent="0.2">
      <c r="E62" s="77" t="s">
        <v>263</v>
      </c>
      <c r="F62" s="77" t="s">
        <v>191</v>
      </c>
      <c r="I62" s="73">
        <v>312</v>
      </c>
      <c r="J62" s="66" t="s">
        <v>65</v>
      </c>
      <c r="K62" s="67" t="s">
        <v>176</v>
      </c>
    </row>
    <row r="63" spans="5:11" x14ac:dyDescent="0.2">
      <c r="E63" s="90" t="s">
        <v>264</v>
      </c>
      <c r="F63" s="90" t="s">
        <v>191</v>
      </c>
      <c r="I63" s="73">
        <v>313</v>
      </c>
      <c r="J63" s="66" t="s">
        <v>66</v>
      </c>
      <c r="K63" s="67" t="s">
        <v>176</v>
      </c>
    </row>
    <row r="64" spans="5:11" x14ac:dyDescent="0.2">
      <c r="E64" s="90" t="s">
        <v>265</v>
      </c>
      <c r="F64" s="90" t="s">
        <v>191</v>
      </c>
      <c r="I64" s="73">
        <v>314</v>
      </c>
      <c r="J64" s="66" t="s">
        <v>54</v>
      </c>
      <c r="K64" s="67" t="s">
        <v>176</v>
      </c>
    </row>
    <row r="65" spans="5:11" x14ac:dyDescent="0.2">
      <c r="E65" s="90" t="s">
        <v>266</v>
      </c>
      <c r="F65" s="90" t="s">
        <v>191</v>
      </c>
      <c r="I65" s="73">
        <v>315</v>
      </c>
      <c r="J65" s="66" t="s">
        <v>67</v>
      </c>
      <c r="K65" s="67" t="s">
        <v>176</v>
      </c>
    </row>
    <row r="66" spans="5:11" x14ac:dyDescent="0.2">
      <c r="E66" s="90" t="s">
        <v>348</v>
      </c>
      <c r="F66" s="90" t="s">
        <v>191</v>
      </c>
      <c r="I66" s="73">
        <v>316</v>
      </c>
      <c r="J66" s="66" t="s">
        <v>68</v>
      </c>
      <c r="K66" s="67" t="s">
        <v>176</v>
      </c>
    </row>
    <row r="67" spans="5:11" x14ac:dyDescent="0.2">
      <c r="E67" s="90" t="s">
        <v>216</v>
      </c>
      <c r="F67" s="90" t="s">
        <v>191</v>
      </c>
      <c r="I67" s="73">
        <v>317</v>
      </c>
      <c r="J67" s="66" t="s">
        <v>69</v>
      </c>
      <c r="K67" s="67" t="s">
        <v>176</v>
      </c>
    </row>
    <row r="68" spans="5:11" x14ac:dyDescent="0.2">
      <c r="E68" s="90" t="s">
        <v>267</v>
      </c>
      <c r="F68" s="90" t="s">
        <v>191</v>
      </c>
      <c r="I68" s="73">
        <v>318</v>
      </c>
      <c r="J68" s="66" t="s">
        <v>70</v>
      </c>
      <c r="K68" s="67" t="s">
        <v>176</v>
      </c>
    </row>
    <row r="69" spans="5:11" ht="12" thickBot="1" x14ac:dyDescent="0.25">
      <c r="E69" s="88" t="s">
        <v>184</v>
      </c>
      <c r="F69" s="88" t="s">
        <v>184</v>
      </c>
      <c r="I69" s="73">
        <v>319</v>
      </c>
      <c r="J69" s="66" t="s">
        <v>71</v>
      </c>
      <c r="K69" s="67" t="s">
        <v>176</v>
      </c>
    </row>
    <row r="70" spans="5:11" x14ac:dyDescent="0.2">
      <c r="I70" s="73">
        <v>320</v>
      </c>
      <c r="J70" s="66" t="s">
        <v>72</v>
      </c>
      <c r="K70" s="67" t="s">
        <v>176</v>
      </c>
    </row>
    <row r="71" spans="5:11" x14ac:dyDescent="0.2">
      <c r="I71" s="73">
        <v>321</v>
      </c>
      <c r="J71" s="66" t="s">
        <v>73</v>
      </c>
      <c r="K71" s="67" t="s">
        <v>176</v>
      </c>
    </row>
    <row r="72" spans="5:11" x14ac:dyDescent="0.2">
      <c r="I72" s="73">
        <v>322</v>
      </c>
      <c r="J72" s="66" t="s">
        <v>74</v>
      </c>
      <c r="K72" s="67" t="s">
        <v>176</v>
      </c>
    </row>
    <row r="73" spans="5:11" x14ac:dyDescent="0.2">
      <c r="I73" s="73">
        <v>323</v>
      </c>
      <c r="J73" s="66" t="s">
        <v>75</v>
      </c>
      <c r="K73" s="67" t="s">
        <v>176</v>
      </c>
    </row>
    <row r="74" spans="5:11" x14ac:dyDescent="0.2">
      <c r="I74" s="73">
        <v>500</v>
      </c>
      <c r="J74" s="66" t="s">
        <v>76</v>
      </c>
      <c r="K74" s="67" t="s">
        <v>177</v>
      </c>
    </row>
    <row r="75" spans="5:11" x14ac:dyDescent="0.2">
      <c r="I75" s="73">
        <v>501</v>
      </c>
      <c r="J75" s="66" t="s">
        <v>77</v>
      </c>
      <c r="K75" s="67" t="s">
        <v>177</v>
      </c>
    </row>
    <row r="76" spans="5:11" x14ac:dyDescent="0.2">
      <c r="I76" s="73">
        <v>502</v>
      </c>
      <c r="J76" s="66" t="s">
        <v>78</v>
      </c>
      <c r="K76" s="67" t="s">
        <v>177</v>
      </c>
    </row>
    <row r="77" spans="5:11" x14ac:dyDescent="0.2">
      <c r="I77" s="73">
        <v>503</v>
      </c>
      <c r="J77" s="66" t="s">
        <v>79</v>
      </c>
      <c r="K77" s="67" t="s">
        <v>177</v>
      </c>
    </row>
    <row r="78" spans="5:11" x14ac:dyDescent="0.2">
      <c r="I78" s="73">
        <v>504</v>
      </c>
      <c r="J78" s="66" t="s">
        <v>80</v>
      </c>
      <c r="K78" s="67" t="s">
        <v>177</v>
      </c>
    </row>
    <row r="79" spans="5:11" x14ac:dyDescent="0.2">
      <c r="I79" s="73">
        <v>505</v>
      </c>
      <c r="J79" s="66" t="s">
        <v>81</v>
      </c>
      <c r="K79" s="67" t="s">
        <v>177</v>
      </c>
    </row>
    <row r="80" spans="5:11" x14ac:dyDescent="0.2">
      <c r="I80" s="73">
        <v>506</v>
      </c>
      <c r="J80" s="66" t="s">
        <v>82</v>
      </c>
      <c r="K80" s="67" t="s">
        <v>177</v>
      </c>
    </row>
    <row r="81" spans="9:11" x14ac:dyDescent="0.2">
      <c r="I81" s="73">
        <v>507</v>
      </c>
      <c r="J81" s="66" t="s">
        <v>83</v>
      </c>
      <c r="K81" s="67" t="s">
        <v>177</v>
      </c>
    </row>
    <row r="82" spans="9:11" x14ac:dyDescent="0.2">
      <c r="I82" s="73">
        <v>509</v>
      </c>
      <c r="J82" s="66" t="s">
        <v>84</v>
      </c>
      <c r="K82" s="67" t="s">
        <v>177</v>
      </c>
    </row>
    <row r="83" spans="9:11" x14ac:dyDescent="0.2">
      <c r="I83" s="73">
        <v>510</v>
      </c>
      <c r="J83" s="66" t="s">
        <v>85</v>
      </c>
      <c r="K83" s="67" t="s">
        <v>177</v>
      </c>
    </row>
    <row r="84" spans="9:11" x14ac:dyDescent="0.2">
      <c r="I84" s="73">
        <v>511</v>
      </c>
      <c r="J84" s="66" t="s">
        <v>76</v>
      </c>
      <c r="K84" s="67" t="s">
        <v>177</v>
      </c>
    </row>
    <row r="85" spans="9:11" x14ac:dyDescent="0.2">
      <c r="I85" s="73">
        <v>512</v>
      </c>
      <c r="J85" s="66" t="s">
        <v>86</v>
      </c>
      <c r="K85" s="67" t="s">
        <v>177</v>
      </c>
    </row>
    <row r="86" spans="9:11" x14ac:dyDescent="0.2">
      <c r="I86" s="73">
        <v>513</v>
      </c>
      <c r="J86" s="66" t="s">
        <v>87</v>
      </c>
      <c r="K86" s="67" t="s">
        <v>177</v>
      </c>
    </row>
    <row r="87" spans="9:11" x14ac:dyDescent="0.2">
      <c r="I87" s="73">
        <v>514</v>
      </c>
      <c r="J87" s="66" t="s">
        <v>88</v>
      </c>
      <c r="K87" s="67" t="s">
        <v>177</v>
      </c>
    </row>
    <row r="88" spans="9:11" x14ac:dyDescent="0.2">
      <c r="I88" s="73">
        <v>515</v>
      </c>
      <c r="J88" s="66" t="s">
        <v>89</v>
      </c>
      <c r="K88" s="67" t="s">
        <v>177</v>
      </c>
    </row>
    <row r="89" spans="9:11" x14ac:dyDescent="0.2">
      <c r="I89" s="73">
        <v>516</v>
      </c>
      <c r="J89" s="66" t="s">
        <v>90</v>
      </c>
      <c r="K89" s="67" t="s">
        <v>177</v>
      </c>
    </row>
    <row r="90" spans="9:11" x14ac:dyDescent="0.2">
      <c r="I90" s="73">
        <v>517</v>
      </c>
      <c r="J90" s="66" t="s">
        <v>91</v>
      </c>
      <c r="K90" s="67" t="s">
        <v>177</v>
      </c>
    </row>
    <row r="91" spans="9:11" x14ac:dyDescent="0.2">
      <c r="I91" s="73">
        <v>518</v>
      </c>
      <c r="J91" s="66" t="s">
        <v>92</v>
      </c>
      <c r="K91" s="67" t="s">
        <v>177</v>
      </c>
    </row>
    <row r="92" spans="9:11" x14ac:dyDescent="0.2">
      <c r="I92" s="73">
        <v>519</v>
      </c>
      <c r="J92" s="66" t="s">
        <v>93</v>
      </c>
      <c r="K92" s="67" t="s">
        <v>177</v>
      </c>
    </row>
    <row r="93" spans="9:11" x14ac:dyDescent="0.2">
      <c r="I93" s="73">
        <v>520</v>
      </c>
      <c r="J93" s="66" t="s">
        <v>94</v>
      </c>
      <c r="K93" s="67" t="s">
        <v>177</v>
      </c>
    </row>
    <row r="94" spans="9:11" x14ac:dyDescent="0.2">
      <c r="I94" s="73">
        <v>521</v>
      </c>
      <c r="J94" s="66" t="s">
        <v>95</v>
      </c>
      <c r="K94" s="67" t="s">
        <v>177</v>
      </c>
    </row>
    <row r="95" spans="9:11" x14ac:dyDescent="0.2">
      <c r="I95" s="73">
        <v>522</v>
      </c>
      <c r="J95" s="66" t="s">
        <v>96</v>
      </c>
      <c r="K95" s="67" t="s">
        <v>177</v>
      </c>
    </row>
    <row r="96" spans="9:11" x14ac:dyDescent="0.2">
      <c r="I96" s="73">
        <v>523</v>
      </c>
      <c r="J96" s="66" t="s">
        <v>97</v>
      </c>
      <c r="K96" s="67" t="s">
        <v>177</v>
      </c>
    </row>
    <row r="97" spans="9:11" x14ac:dyDescent="0.2">
      <c r="I97" s="73">
        <v>524</v>
      </c>
      <c r="J97" s="66" t="s">
        <v>98</v>
      </c>
      <c r="K97" s="67" t="s">
        <v>177</v>
      </c>
    </row>
    <row r="98" spans="9:11" x14ac:dyDescent="0.2">
      <c r="I98" s="73">
        <v>525</v>
      </c>
      <c r="J98" s="66" t="s">
        <v>99</v>
      </c>
      <c r="K98" s="67" t="s">
        <v>177</v>
      </c>
    </row>
    <row r="99" spans="9:11" x14ac:dyDescent="0.2">
      <c r="I99" s="73">
        <v>526</v>
      </c>
      <c r="J99" s="66" t="s">
        <v>100</v>
      </c>
      <c r="K99" s="67" t="s">
        <v>177</v>
      </c>
    </row>
    <row r="100" spans="9:11" x14ac:dyDescent="0.2">
      <c r="I100" s="73">
        <v>601</v>
      </c>
      <c r="J100" s="66" t="s">
        <v>101</v>
      </c>
      <c r="K100" s="67" t="s">
        <v>178</v>
      </c>
    </row>
    <row r="101" spans="9:11" x14ac:dyDescent="0.2">
      <c r="I101" s="73">
        <v>604</v>
      </c>
      <c r="J101" s="66" t="s">
        <v>102</v>
      </c>
      <c r="K101" s="67" t="s">
        <v>178</v>
      </c>
    </row>
    <row r="102" spans="9:11" x14ac:dyDescent="0.2">
      <c r="I102" s="73">
        <v>606</v>
      </c>
      <c r="J102" s="66" t="s">
        <v>103</v>
      </c>
      <c r="K102" s="67" t="s">
        <v>178</v>
      </c>
    </row>
    <row r="103" spans="9:11" x14ac:dyDescent="0.2">
      <c r="I103" s="73">
        <v>607</v>
      </c>
      <c r="J103" s="66" t="s">
        <v>104</v>
      </c>
      <c r="K103" s="67" t="s">
        <v>178</v>
      </c>
    </row>
    <row r="104" spans="9:11" x14ac:dyDescent="0.2">
      <c r="I104" s="73">
        <v>608</v>
      </c>
      <c r="J104" s="66" t="s">
        <v>105</v>
      </c>
      <c r="K104" s="67" t="s">
        <v>178</v>
      </c>
    </row>
    <row r="105" spans="9:11" x14ac:dyDescent="0.2">
      <c r="I105" s="73">
        <v>609</v>
      </c>
      <c r="J105" s="66" t="s">
        <v>106</v>
      </c>
      <c r="K105" s="67" t="s">
        <v>178</v>
      </c>
    </row>
    <row r="106" spans="9:11" x14ac:dyDescent="0.2">
      <c r="I106" s="73">
        <v>610</v>
      </c>
      <c r="J106" s="66" t="s">
        <v>107</v>
      </c>
      <c r="K106" s="67" t="s">
        <v>178</v>
      </c>
    </row>
    <row r="107" spans="9:11" x14ac:dyDescent="0.2">
      <c r="I107" s="73">
        <v>611</v>
      </c>
      <c r="J107" s="66" t="s">
        <v>108</v>
      </c>
      <c r="K107" s="67" t="s">
        <v>178</v>
      </c>
    </row>
    <row r="108" spans="9:11" x14ac:dyDescent="0.2">
      <c r="I108" s="73">
        <v>612</v>
      </c>
      <c r="J108" s="66" t="s">
        <v>109</v>
      </c>
      <c r="K108" s="67" t="s">
        <v>178</v>
      </c>
    </row>
    <row r="109" spans="9:11" x14ac:dyDescent="0.2">
      <c r="I109" s="73">
        <v>613</v>
      </c>
      <c r="J109" s="66" t="s">
        <v>110</v>
      </c>
      <c r="K109" s="67" t="s">
        <v>178</v>
      </c>
    </row>
    <row r="110" spans="9:11" x14ac:dyDescent="0.2">
      <c r="I110" s="73">
        <v>614</v>
      </c>
      <c r="J110" s="66" t="s">
        <v>111</v>
      </c>
      <c r="K110" s="67" t="s">
        <v>178</v>
      </c>
    </row>
    <row r="111" spans="9:11" ht="12" thickBot="1" x14ac:dyDescent="0.25">
      <c r="I111" s="91">
        <v>900</v>
      </c>
      <c r="J111" s="92" t="s">
        <v>132</v>
      </c>
      <c r="K111" s="93" t="s">
        <v>132</v>
      </c>
    </row>
    <row r="118" spans="5:5" x14ac:dyDescent="0.2">
      <c r="E118" s="94"/>
    </row>
    <row r="120" spans="5:5" x14ac:dyDescent="0.2">
      <c r="E120" s="94"/>
    </row>
  </sheetData>
  <sheetProtection algorithmName="SHA-512" hashValue="+XbVh5ANoGEUhP84JtxMZlnJadVR2gbCSAnPWjXfraPouu/TBPaoxWIDHSMR6l2iJ8Vh3vZQ7cJagDwgmS4/DA==" saltValue="ph5w0Utr0H8+ueM2e8UDLA==" spinCount="100000" sheet="1" selectLockedCells="1"/>
  <autoFilter ref="A1:P11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1A773F4F7EE19468AE276810B9F2125" ma:contentTypeVersion="0" ma:contentTypeDescription="Crear nuevo documento." ma:contentTypeScope="" ma:versionID="386168ae7a734944e368697c901fef16">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F3E3DB-EF20-49E7-891A-C14143BF70AB}">
  <ds:schemaRefs>
    <ds:schemaRef ds:uri="http://purl.org/dc/elements/1.1/"/>
    <ds:schemaRef ds:uri="http://schemas.microsoft.com/office/2006/metadata/properties"/>
    <ds:schemaRef ds:uri="http://purl.org/dc/dcmityp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6B86D9B8-7625-4A3E-99CB-C4B08BC846B0}">
  <ds:schemaRefs>
    <ds:schemaRef ds:uri="http://schemas.microsoft.com/sharepoint/v3/contenttype/forms"/>
  </ds:schemaRefs>
</ds:datastoreItem>
</file>

<file path=customXml/itemProps3.xml><?xml version="1.0" encoding="utf-8"?>
<ds:datastoreItem xmlns:ds="http://schemas.openxmlformats.org/officeDocument/2006/customXml" ds:itemID="{08059B30-EBE1-4C73-BB6F-08275E0D51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Cédula de observaciones</vt:lpstr>
      <vt:lpstr>Reporte</vt:lpstr>
      <vt:lpstr>Datos</vt:lpstr>
      <vt:lpstr>'Cédula de observaciones'!Área_de_impresión</vt:lpstr>
      <vt:lpstr>Reporte!Área_de_impresión</vt:lpstr>
      <vt:lpstr>'Cédula de observaciones'!Títulos_a_imprimir</vt:lpstr>
      <vt:lpstr>Reporte!Títulos_a_imprimir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Rigoberto Iduviel Toriz Arellano</dc:creator>
  <cp:lastModifiedBy>Rigoberto Iduviel Toriz Arellano</cp:lastModifiedBy>
  <cp:lastPrinted>2018-07-24T21:21:32Z</cp:lastPrinted>
  <dcterms:created xsi:type="dcterms:W3CDTF">2016-07-20T18:58:52Z</dcterms:created>
  <dcterms:modified xsi:type="dcterms:W3CDTF">2018-08-23T19:46:48Z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0x01010081A773F4F7EE19468AE276810B9F2125</vt:lpwstr>
  </property>
</Properties>
</file>