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ropuestas de mejora\"/>
    </mc:Choice>
  </mc:AlternateContent>
  <bookViews>
    <workbookView xWindow="0" yWindow="0" windowWidth="2160" windowHeight="0" tabRatio="391"/>
  </bookViews>
  <sheets>
    <sheet name="Cédula GSNPA" sheetId="1" r:id="rId1"/>
    <sheet name="Reporte" sheetId="4" r:id="rId2"/>
    <sheet name="Datos" sheetId="2" state="hidden" r:id="rId3"/>
  </sheets>
  <definedNames>
    <definedName name="_xlnm._FilterDatabase" localSheetId="0" hidden="1">'Cédula GSNPA'!$A$4:$T$250</definedName>
    <definedName name="_xlnm._FilterDatabase" localSheetId="2" hidden="1">Datos!$A$1:$P$111</definedName>
    <definedName name="_xlnm._FilterDatabase" localSheetId="1" hidden="1">Reporte!$A$4:$Q$29</definedName>
    <definedName name="_xlnm.Print_Area" localSheetId="0">'Cédula GSNPA'!$A$1:$T$253</definedName>
    <definedName name="_xlnm.Print_Area" localSheetId="1">Reporte!$A$1:$Q$31</definedName>
    <definedName name="_xlnm.Print_Titles" localSheetId="0">'Cédula GSNPA'!$1:$4</definedName>
    <definedName name="_xlnm.Print_Titles" localSheetId="1">Reporte!$1:$4</definedName>
  </definedNames>
  <calcPr calcId="162913"/>
</workbook>
</file>

<file path=xl/calcChain.xml><?xml version="1.0" encoding="utf-8"?>
<calcChain xmlns="http://schemas.openxmlformats.org/spreadsheetml/2006/main">
  <c r="O93" i="1" l="1"/>
  <c r="H93" i="1"/>
  <c r="C93" i="1"/>
  <c r="B93" i="1"/>
  <c r="D93" i="1" s="1"/>
  <c r="O92" i="1"/>
  <c r="H92" i="1"/>
  <c r="D92" i="1"/>
  <c r="B92" i="1"/>
  <c r="C92" i="1" s="1"/>
  <c r="O91" i="1"/>
  <c r="H91" i="1"/>
  <c r="C91" i="1"/>
  <c r="B91" i="1"/>
  <c r="D91" i="1" s="1"/>
  <c r="O90" i="1"/>
  <c r="H90" i="1"/>
  <c r="D90" i="1"/>
  <c r="B90" i="1"/>
  <c r="C90" i="1" s="1"/>
  <c r="O89" i="1"/>
  <c r="H89" i="1"/>
  <c r="C89" i="1"/>
  <c r="B89" i="1"/>
  <c r="D89" i="1" s="1"/>
  <c r="O88" i="1"/>
  <c r="H88" i="1"/>
  <c r="D88" i="1"/>
  <c r="B88" i="1"/>
  <c r="C88" i="1" s="1"/>
  <c r="O87" i="1"/>
  <c r="H87" i="1"/>
  <c r="C87" i="1"/>
  <c r="B87" i="1"/>
  <c r="D87" i="1" s="1"/>
  <c r="O86" i="1"/>
  <c r="H86" i="1"/>
  <c r="D86" i="1"/>
  <c r="B86" i="1"/>
  <c r="C86" i="1" s="1"/>
  <c r="O85" i="1"/>
  <c r="H85" i="1"/>
  <c r="C85" i="1"/>
  <c r="B85" i="1"/>
  <c r="D85" i="1" s="1"/>
  <c r="O84" i="1"/>
  <c r="H84" i="1"/>
  <c r="D84" i="1"/>
  <c r="B84" i="1"/>
  <c r="C84" i="1" s="1"/>
  <c r="O83" i="1"/>
  <c r="H83" i="1"/>
  <c r="C83" i="1"/>
  <c r="B83" i="1"/>
  <c r="D83" i="1" s="1"/>
  <c r="O82" i="1"/>
  <c r="H82" i="1"/>
  <c r="D82" i="1"/>
  <c r="B82" i="1"/>
  <c r="C82" i="1" s="1"/>
  <c r="O81" i="1"/>
  <c r="H81" i="1"/>
  <c r="C81" i="1"/>
  <c r="B81" i="1"/>
  <c r="D81" i="1" s="1"/>
  <c r="O80" i="1"/>
  <c r="H80" i="1"/>
  <c r="D80" i="1"/>
  <c r="B80" i="1"/>
  <c r="C80" i="1" s="1"/>
  <c r="O79" i="1"/>
  <c r="H79" i="1"/>
  <c r="C79" i="1"/>
  <c r="B79" i="1"/>
  <c r="D79" i="1" s="1"/>
  <c r="O78" i="1"/>
  <c r="H78" i="1"/>
  <c r="D78" i="1"/>
  <c r="B78" i="1"/>
  <c r="C78" i="1" s="1"/>
  <c r="O77" i="1"/>
  <c r="H77" i="1"/>
  <c r="C77" i="1"/>
  <c r="B77" i="1"/>
  <c r="D77" i="1" s="1"/>
  <c r="O76" i="1"/>
  <c r="H76" i="1"/>
  <c r="D76" i="1"/>
  <c r="B76" i="1"/>
  <c r="C76" i="1" s="1"/>
  <c r="O75" i="1"/>
  <c r="H75" i="1"/>
  <c r="C75" i="1"/>
  <c r="B75" i="1"/>
  <c r="D75" i="1" s="1"/>
  <c r="O74" i="1"/>
  <c r="H74" i="1"/>
  <c r="D74" i="1"/>
  <c r="B74" i="1"/>
  <c r="C74" i="1" s="1"/>
  <c r="O73" i="1"/>
  <c r="H73" i="1"/>
  <c r="C73" i="1"/>
  <c r="B73" i="1"/>
  <c r="D73" i="1" s="1"/>
  <c r="O72" i="1"/>
  <c r="H72" i="1"/>
  <c r="D72" i="1"/>
  <c r="B72" i="1"/>
  <c r="C72" i="1" s="1"/>
  <c r="O71" i="1"/>
  <c r="H71" i="1"/>
  <c r="C71" i="1"/>
  <c r="B71" i="1"/>
  <c r="D71" i="1" s="1"/>
  <c r="O70" i="1"/>
  <c r="H70" i="1"/>
  <c r="D70" i="1"/>
  <c r="B70" i="1"/>
  <c r="C70" i="1" s="1"/>
  <c r="O69" i="1"/>
  <c r="H69" i="1"/>
  <c r="C69" i="1"/>
  <c r="B69" i="1"/>
  <c r="D69" i="1" s="1"/>
  <c r="O68" i="1"/>
  <c r="H68" i="1"/>
  <c r="D68" i="1"/>
  <c r="B68" i="1"/>
  <c r="C68" i="1" s="1"/>
  <c r="O67" i="1"/>
  <c r="H67" i="1"/>
  <c r="C67" i="1"/>
  <c r="B67" i="1"/>
  <c r="D67" i="1" s="1"/>
  <c r="O66" i="1"/>
  <c r="H66" i="1"/>
  <c r="D66" i="1"/>
  <c r="B66" i="1"/>
  <c r="C66" i="1" s="1"/>
  <c r="O65" i="1"/>
  <c r="H65" i="1"/>
  <c r="C65" i="1"/>
  <c r="B65" i="1"/>
  <c r="D65" i="1" s="1"/>
  <c r="O64" i="1"/>
  <c r="H64" i="1"/>
  <c r="D64" i="1"/>
  <c r="B64" i="1"/>
  <c r="C64" i="1" s="1"/>
  <c r="O63" i="1"/>
  <c r="H63" i="1"/>
  <c r="C63" i="1"/>
  <c r="B63" i="1"/>
  <c r="D63" i="1" s="1"/>
  <c r="O62" i="1"/>
  <c r="H62" i="1"/>
  <c r="D62" i="1"/>
  <c r="B62" i="1"/>
  <c r="C62" i="1" s="1"/>
  <c r="O61" i="1"/>
  <c r="H61" i="1"/>
  <c r="C61" i="1"/>
  <c r="B61" i="1"/>
  <c r="D61" i="1" s="1"/>
  <c r="O60" i="1"/>
  <c r="H60" i="1"/>
  <c r="D60" i="1"/>
  <c r="B60" i="1"/>
  <c r="C60" i="1" s="1"/>
  <c r="O59" i="1"/>
  <c r="H59" i="1"/>
  <c r="C59" i="1"/>
  <c r="B59" i="1"/>
  <c r="D59" i="1" s="1"/>
  <c r="O58" i="1"/>
  <c r="H58" i="1"/>
  <c r="D58" i="1"/>
  <c r="B58" i="1"/>
  <c r="C58" i="1" s="1"/>
  <c r="O57" i="1"/>
  <c r="H57" i="1"/>
  <c r="C57" i="1"/>
  <c r="B57" i="1"/>
  <c r="D57" i="1" s="1"/>
  <c r="O56" i="1"/>
  <c r="H56" i="1"/>
  <c r="D56" i="1"/>
  <c r="B56" i="1"/>
  <c r="C56" i="1" s="1"/>
  <c r="O55" i="1"/>
  <c r="H55" i="1"/>
  <c r="C55" i="1"/>
  <c r="B55" i="1"/>
  <c r="D55" i="1" s="1"/>
  <c r="O54" i="1"/>
  <c r="H54" i="1"/>
  <c r="D54" i="1"/>
  <c r="B54" i="1"/>
  <c r="C54" i="1" s="1"/>
  <c r="O53" i="1"/>
  <c r="H53" i="1"/>
  <c r="C53" i="1"/>
  <c r="B53" i="1"/>
  <c r="D53" i="1" s="1"/>
  <c r="O52" i="1"/>
  <c r="H52" i="1"/>
  <c r="D52" i="1"/>
  <c r="B52" i="1"/>
  <c r="C52" i="1" s="1"/>
  <c r="O51" i="1"/>
  <c r="H51" i="1"/>
  <c r="C51" i="1"/>
  <c r="B51" i="1"/>
  <c r="D51" i="1" s="1"/>
  <c r="O50" i="1"/>
  <c r="H50" i="1"/>
  <c r="D50" i="1"/>
  <c r="B50" i="1"/>
  <c r="C50" i="1" s="1"/>
  <c r="O49" i="1"/>
  <c r="H49" i="1"/>
  <c r="C49" i="1"/>
  <c r="B49" i="1"/>
  <c r="D49" i="1" s="1"/>
  <c r="O48" i="1"/>
  <c r="H48" i="1"/>
  <c r="D48" i="1"/>
  <c r="B48" i="1"/>
  <c r="C48" i="1" s="1"/>
  <c r="O47" i="1"/>
  <c r="H47" i="1"/>
  <c r="C47" i="1"/>
  <c r="B47" i="1"/>
  <c r="D47" i="1" s="1"/>
  <c r="O46" i="1"/>
  <c r="H46" i="1"/>
  <c r="D46" i="1"/>
  <c r="B46" i="1"/>
  <c r="C46" i="1" s="1"/>
  <c r="O45" i="1"/>
  <c r="H45" i="1"/>
  <c r="C45" i="1"/>
  <c r="B45" i="1"/>
  <c r="D45" i="1" s="1"/>
  <c r="O44" i="1"/>
  <c r="H44" i="1"/>
  <c r="D44" i="1"/>
  <c r="B44" i="1"/>
  <c r="C44" i="1" s="1"/>
  <c r="O43" i="1"/>
  <c r="H43" i="1"/>
  <c r="C43" i="1"/>
  <c r="B43" i="1"/>
  <c r="D43" i="1" s="1"/>
  <c r="O42" i="1"/>
  <c r="H42" i="1"/>
  <c r="D42" i="1"/>
  <c r="B42" i="1"/>
  <c r="C42" i="1" s="1"/>
  <c r="O41" i="1"/>
  <c r="H41" i="1"/>
  <c r="C41" i="1"/>
  <c r="B41" i="1"/>
  <c r="D41" i="1" s="1"/>
  <c r="O40" i="1"/>
  <c r="H40" i="1"/>
  <c r="D40" i="1"/>
  <c r="B40" i="1"/>
  <c r="C40" i="1" s="1"/>
  <c r="O39" i="1"/>
  <c r="H39" i="1"/>
  <c r="C39" i="1"/>
  <c r="B39" i="1"/>
  <c r="D39" i="1" s="1"/>
  <c r="O38" i="1"/>
  <c r="H38" i="1"/>
  <c r="D38" i="1"/>
  <c r="B38" i="1"/>
  <c r="C38" i="1" s="1"/>
  <c r="O37" i="1"/>
  <c r="H37" i="1"/>
  <c r="C37" i="1"/>
  <c r="B37" i="1"/>
  <c r="D37" i="1" s="1"/>
  <c r="O36" i="1"/>
  <c r="H36" i="1"/>
  <c r="D36" i="1"/>
  <c r="B36" i="1"/>
  <c r="C36" i="1" s="1"/>
  <c r="O35" i="1"/>
  <c r="H35" i="1"/>
  <c r="C35" i="1"/>
  <c r="B35" i="1"/>
  <c r="D35" i="1" s="1"/>
  <c r="O34" i="1"/>
  <c r="H34" i="1"/>
  <c r="D34" i="1"/>
  <c r="B34" i="1"/>
  <c r="C34" i="1" s="1"/>
  <c r="O33" i="1"/>
  <c r="H33" i="1"/>
  <c r="C33" i="1"/>
  <c r="B33" i="1"/>
  <c r="D33" i="1" s="1"/>
  <c r="O32" i="1"/>
  <c r="H32" i="1"/>
  <c r="D32" i="1"/>
  <c r="B32" i="1"/>
  <c r="C32" i="1" s="1"/>
  <c r="O31" i="1"/>
  <c r="H31" i="1"/>
  <c r="C31" i="1"/>
  <c r="B31" i="1"/>
  <c r="D31" i="1" s="1"/>
  <c r="O30" i="1"/>
  <c r="H30" i="1"/>
  <c r="D30" i="1"/>
  <c r="B30" i="1"/>
  <c r="C30" i="1" s="1"/>
  <c r="O29" i="1"/>
  <c r="H29" i="1"/>
  <c r="C29" i="1"/>
  <c r="B29" i="1"/>
  <c r="D29" i="1" s="1"/>
  <c r="O28" i="1"/>
  <c r="H28" i="1"/>
  <c r="D28" i="1"/>
  <c r="B28" i="1"/>
  <c r="C28" i="1" s="1"/>
  <c r="O27" i="1"/>
  <c r="H27" i="1"/>
  <c r="C27" i="1"/>
  <c r="B27" i="1"/>
  <c r="D27" i="1" s="1"/>
  <c r="O26" i="1"/>
  <c r="H26" i="1"/>
  <c r="D26" i="1"/>
  <c r="B26" i="1"/>
  <c r="C26" i="1" s="1"/>
  <c r="O25" i="1"/>
  <c r="H25" i="1"/>
  <c r="C25" i="1"/>
  <c r="B25" i="1"/>
  <c r="D25" i="1" s="1"/>
  <c r="O24" i="1"/>
  <c r="H24" i="1"/>
  <c r="D24" i="1"/>
  <c r="B24" i="1"/>
  <c r="C24" i="1" s="1"/>
  <c r="O23" i="1"/>
  <c r="H23" i="1"/>
  <c r="C23" i="1"/>
  <c r="B23" i="1"/>
  <c r="D23" i="1" s="1"/>
  <c r="O22" i="1"/>
  <c r="H22" i="1"/>
  <c r="D22" i="1"/>
  <c r="B22" i="1"/>
  <c r="C22" i="1" s="1"/>
  <c r="O21" i="1"/>
  <c r="H21" i="1"/>
  <c r="C21" i="1"/>
  <c r="B21" i="1"/>
  <c r="D21" i="1" s="1"/>
  <c r="O20" i="1"/>
  <c r="H20" i="1"/>
  <c r="D20" i="1"/>
  <c r="B20" i="1"/>
  <c r="C20" i="1" s="1"/>
  <c r="O19" i="1"/>
  <c r="H19" i="1"/>
  <c r="C19" i="1"/>
  <c r="B19" i="1"/>
  <c r="D19" i="1" s="1"/>
  <c r="O18" i="1"/>
  <c r="H18" i="1"/>
  <c r="D18" i="1"/>
  <c r="B18" i="1"/>
  <c r="C18" i="1" s="1"/>
  <c r="O17" i="1"/>
  <c r="H17" i="1"/>
  <c r="C17" i="1"/>
  <c r="B17" i="1"/>
  <c r="D17" i="1" s="1"/>
  <c r="O16" i="1"/>
  <c r="H16" i="1"/>
  <c r="D16" i="1"/>
  <c r="B16" i="1"/>
  <c r="C16" i="1" s="1"/>
  <c r="O15" i="1"/>
  <c r="H15" i="1"/>
  <c r="C15" i="1"/>
  <c r="B15" i="1"/>
  <c r="D15" i="1" s="1"/>
  <c r="O14" i="1"/>
  <c r="H14" i="1"/>
  <c r="D14" i="1"/>
  <c r="B14" i="1"/>
  <c r="C14" i="1" s="1"/>
  <c r="O13" i="1"/>
  <c r="H13" i="1"/>
  <c r="C13" i="1"/>
  <c r="B13" i="1"/>
  <c r="D13" i="1" s="1"/>
  <c r="O12" i="1"/>
  <c r="H12" i="1"/>
  <c r="D12" i="1"/>
  <c r="B12" i="1"/>
  <c r="C12" i="1" s="1"/>
  <c r="O11" i="1"/>
  <c r="H11" i="1"/>
  <c r="C11" i="1"/>
  <c r="B11" i="1"/>
  <c r="D11" i="1" s="1"/>
  <c r="O10" i="1"/>
  <c r="H10" i="1"/>
  <c r="D10" i="1"/>
  <c r="B10" i="1"/>
  <c r="C10" i="1" s="1"/>
  <c r="O9" i="1"/>
  <c r="H9" i="1"/>
  <c r="C9" i="1"/>
  <c r="B9" i="1"/>
  <c r="D9" i="1" s="1"/>
  <c r="O8" i="1"/>
  <c r="H8" i="1"/>
  <c r="B8" i="1"/>
  <c r="C8" i="1" s="1"/>
  <c r="D8" i="1" l="1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K29" i="4"/>
  <c r="O29" i="4" s="1"/>
  <c r="K28" i="4"/>
  <c r="O28" i="4" s="1"/>
  <c r="K27" i="4"/>
  <c r="O27" i="4" s="1"/>
  <c r="K26" i="4"/>
  <c r="O26" i="4" s="1"/>
  <c r="K25" i="4"/>
  <c r="O25" i="4" s="1"/>
  <c r="K24" i="4"/>
  <c r="O24" i="4" s="1"/>
  <c r="K23" i="4"/>
  <c r="O23" i="4" s="1"/>
  <c r="K22" i="4"/>
  <c r="O22" i="4" s="1"/>
  <c r="K21" i="4"/>
  <c r="O21" i="4" s="1"/>
  <c r="K20" i="4"/>
  <c r="O20" i="4" s="1"/>
  <c r="K19" i="4"/>
  <c r="O19" i="4" s="1"/>
  <c r="K18" i="4"/>
  <c r="O18" i="4" s="1"/>
  <c r="K17" i="4"/>
  <c r="O17" i="4" s="1"/>
  <c r="K16" i="4"/>
  <c r="O16" i="4" s="1"/>
  <c r="K15" i="4"/>
  <c r="O15" i="4" s="1"/>
  <c r="K14" i="4"/>
  <c r="O14" i="4" s="1"/>
  <c r="K13" i="4"/>
  <c r="O13" i="4" s="1"/>
  <c r="K12" i="4"/>
  <c r="O12" i="4" s="1"/>
  <c r="K11" i="4"/>
  <c r="O11" i="4" s="1"/>
  <c r="K10" i="4"/>
  <c r="O10" i="4" s="1"/>
  <c r="K9" i="4"/>
  <c r="O9" i="4" s="1"/>
  <c r="K8" i="4"/>
  <c r="O8" i="4" s="1"/>
  <c r="K7" i="4"/>
  <c r="O7" i="4" s="1"/>
  <c r="K6" i="4"/>
  <c r="O6" i="4" s="1"/>
  <c r="K5" i="4"/>
  <c r="O5" i="4" s="1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I5" i="4" l="1"/>
  <c r="G31" i="4"/>
  <c r="P31" i="4"/>
  <c r="N31" i="4"/>
  <c r="M31" i="4"/>
  <c r="J31" i="4"/>
  <c r="H31" i="4"/>
  <c r="O3" i="4"/>
  <c r="O31" i="4" l="1"/>
  <c r="I31" i="4" l="1"/>
  <c r="H120" i="1" l="1"/>
  <c r="B120" i="1"/>
  <c r="C120" i="1" s="1"/>
  <c r="D120" i="1" l="1"/>
  <c r="H220" i="1"/>
  <c r="B220" i="1"/>
  <c r="C220" i="1" s="1"/>
  <c r="H219" i="1"/>
  <c r="B219" i="1"/>
  <c r="C219" i="1" s="1"/>
  <c r="H218" i="1"/>
  <c r="B218" i="1"/>
  <c r="C218" i="1" s="1"/>
  <c r="H217" i="1"/>
  <c r="B217" i="1"/>
  <c r="C217" i="1" s="1"/>
  <c r="D220" i="1" l="1"/>
  <c r="D218" i="1"/>
  <c r="D219" i="1"/>
  <c r="D217" i="1"/>
  <c r="O220" i="1"/>
  <c r="O219" i="1"/>
  <c r="O218" i="1"/>
  <c r="O217" i="1"/>
  <c r="H216" i="1"/>
  <c r="B216" i="1"/>
  <c r="C216" i="1" s="1"/>
  <c r="H215" i="1"/>
  <c r="B215" i="1"/>
  <c r="D215" i="1" s="1"/>
  <c r="H214" i="1"/>
  <c r="B214" i="1"/>
  <c r="D214" i="1" s="1"/>
  <c r="O216" i="1"/>
  <c r="O215" i="1"/>
  <c r="O214" i="1"/>
  <c r="C214" i="1" l="1"/>
  <c r="C215" i="1"/>
  <c r="D216" i="1"/>
  <c r="H250" i="1" l="1"/>
  <c r="B250" i="1"/>
  <c r="D250" i="1" s="1"/>
  <c r="H249" i="1"/>
  <c r="B249" i="1"/>
  <c r="C249" i="1" s="1"/>
  <c r="C250" i="1" l="1"/>
  <c r="D249" i="1"/>
  <c r="H248" i="1"/>
  <c r="B248" i="1"/>
  <c r="C248" i="1" s="1"/>
  <c r="H237" i="1"/>
  <c r="B237" i="1"/>
  <c r="C237" i="1" s="1"/>
  <c r="H236" i="1"/>
  <c r="B236" i="1"/>
  <c r="C236" i="1" s="1"/>
  <c r="H235" i="1"/>
  <c r="B235" i="1"/>
  <c r="C235" i="1" s="1"/>
  <c r="D248" i="1" l="1"/>
  <c r="D237" i="1"/>
  <c r="D236" i="1"/>
  <c r="D235" i="1"/>
  <c r="H202" i="1" l="1"/>
  <c r="B202" i="1"/>
  <c r="C202" i="1" s="1"/>
  <c r="H201" i="1"/>
  <c r="B201" i="1"/>
  <c r="C201" i="1" s="1"/>
  <c r="H200" i="1"/>
  <c r="B200" i="1"/>
  <c r="C200" i="1" s="1"/>
  <c r="H199" i="1"/>
  <c r="B199" i="1"/>
  <c r="C199" i="1" s="1"/>
  <c r="H198" i="1"/>
  <c r="B198" i="1"/>
  <c r="D198" i="1" s="1"/>
  <c r="O197" i="1"/>
  <c r="H197" i="1"/>
  <c r="B197" i="1"/>
  <c r="D197" i="1" s="1"/>
  <c r="C197" i="1" l="1"/>
  <c r="C198" i="1"/>
  <c r="D199" i="1"/>
  <c r="D200" i="1"/>
  <c r="D201" i="1"/>
  <c r="D202" i="1"/>
  <c r="B6" i="1" l="1"/>
  <c r="D6" i="1" s="1"/>
  <c r="B5" i="1"/>
  <c r="D5" i="1" s="1"/>
  <c r="B246" i="1"/>
  <c r="D246" i="1" s="1"/>
  <c r="B245" i="1"/>
  <c r="D245" i="1" s="1"/>
  <c r="B233" i="1"/>
  <c r="C233" i="1" s="1"/>
  <c r="B232" i="1"/>
  <c r="D232" i="1" s="1"/>
  <c r="B231" i="1"/>
  <c r="C231" i="1" s="1"/>
  <c r="B182" i="1"/>
  <c r="D182" i="1" s="1"/>
  <c r="B181" i="1"/>
  <c r="D181" i="1" s="1"/>
  <c r="B195" i="1"/>
  <c r="D195" i="1" s="1"/>
  <c r="B194" i="1"/>
  <c r="D194" i="1" s="1"/>
  <c r="B193" i="1"/>
  <c r="D193" i="1" s="1"/>
  <c r="B192" i="1"/>
  <c r="D192" i="1" s="1"/>
  <c r="B191" i="1"/>
  <c r="D191" i="1" s="1"/>
  <c r="B100" i="1"/>
  <c r="D100" i="1" s="1"/>
  <c r="B99" i="1"/>
  <c r="D99" i="1" s="1"/>
  <c r="B98" i="1"/>
  <c r="D98" i="1" s="1"/>
  <c r="B97" i="1"/>
  <c r="D97" i="1" s="1"/>
  <c r="B96" i="1"/>
  <c r="C96" i="1" s="1"/>
  <c r="B95" i="1"/>
  <c r="D95" i="1" s="1"/>
  <c r="B94" i="1"/>
  <c r="C94" i="1" s="1"/>
  <c r="B140" i="1"/>
  <c r="D140" i="1" s="1"/>
  <c r="B139" i="1"/>
  <c r="D139" i="1" s="1"/>
  <c r="B138" i="1"/>
  <c r="D138" i="1" s="1"/>
  <c r="B137" i="1"/>
  <c r="C137" i="1" s="1"/>
  <c r="B136" i="1"/>
  <c r="B135" i="1"/>
  <c r="D135" i="1" s="1"/>
  <c r="B134" i="1"/>
  <c r="D134" i="1" s="1"/>
  <c r="B133" i="1"/>
  <c r="D133" i="1" s="1"/>
  <c r="B132" i="1"/>
  <c r="B230" i="1"/>
  <c r="C230" i="1" s="1"/>
  <c r="B229" i="1"/>
  <c r="D229" i="1" s="1"/>
  <c r="B228" i="1"/>
  <c r="C228" i="1" s="1"/>
  <c r="B227" i="1"/>
  <c r="B150" i="1"/>
  <c r="D150" i="1" s="1"/>
  <c r="B149" i="1"/>
  <c r="D149" i="1" s="1"/>
  <c r="B148" i="1"/>
  <c r="C148" i="1" s="1"/>
  <c r="B147" i="1"/>
  <c r="B146" i="1"/>
  <c r="D146" i="1" s="1"/>
  <c r="B142" i="1"/>
  <c r="D142" i="1" s="1"/>
  <c r="B141" i="1"/>
  <c r="C141" i="1" s="1"/>
  <c r="B115" i="1"/>
  <c r="B114" i="1"/>
  <c r="D114" i="1" s="1"/>
  <c r="B113" i="1"/>
  <c r="D113" i="1" s="1"/>
  <c r="B112" i="1"/>
  <c r="C112" i="1" s="1"/>
  <c r="B111" i="1"/>
  <c r="B110" i="1"/>
  <c r="D110" i="1" s="1"/>
  <c r="B109" i="1"/>
  <c r="D109" i="1" s="1"/>
  <c r="B108" i="1"/>
  <c r="C108" i="1" s="1"/>
  <c r="B107" i="1"/>
  <c r="B190" i="1"/>
  <c r="D190" i="1" s="1"/>
  <c r="B189" i="1"/>
  <c r="C189" i="1" s="1"/>
  <c r="B188" i="1"/>
  <c r="B187" i="1"/>
  <c r="D187" i="1" s="1"/>
  <c r="B212" i="1"/>
  <c r="D212" i="1" s="1"/>
  <c r="B211" i="1"/>
  <c r="C211" i="1" s="1"/>
  <c r="B210" i="1"/>
  <c r="B167" i="1"/>
  <c r="D167" i="1" s="1"/>
  <c r="B166" i="1"/>
  <c r="D166" i="1" s="1"/>
  <c r="B165" i="1"/>
  <c r="D165" i="1" s="1"/>
  <c r="B164" i="1"/>
  <c r="D164" i="1" s="1"/>
  <c r="B163" i="1"/>
  <c r="C163" i="1" s="1"/>
  <c r="B162" i="1"/>
  <c r="D162" i="1" s="1"/>
  <c r="B161" i="1"/>
  <c r="C161" i="1" s="1"/>
  <c r="B160" i="1"/>
  <c r="D160" i="1" s="1"/>
  <c r="B159" i="1"/>
  <c r="D159" i="1" s="1"/>
  <c r="B158" i="1"/>
  <c r="D158" i="1" s="1"/>
  <c r="B170" i="1"/>
  <c r="D170" i="1" s="1"/>
  <c r="B169" i="1"/>
  <c r="D169" i="1" s="1"/>
  <c r="B168" i="1"/>
  <c r="C168" i="1" s="1"/>
  <c r="B106" i="1"/>
  <c r="D106" i="1" s="1"/>
  <c r="B105" i="1"/>
  <c r="C105" i="1" s="1"/>
  <c r="B104" i="1"/>
  <c r="D104" i="1" s="1"/>
  <c r="B103" i="1"/>
  <c r="D103" i="1" s="1"/>
  <c r="B102" i="1"/>
  <c r="D102" i="1" s="1"/>
  <c r="B101" i="1"/>
  <c r="D101" i="1" s="1"/>
  <c r="B122" i="1"/>
  <c r="D122" i="1" s="1"/>
  <c r="B121" i="1"/>
  <c r="D121" i="1" s="1"/>
  <c r="B244" i="1"/>
  <c r="D244" i="1" s="1"/>
  <c r="B243" i="1"/>
  <c r="D243" i="1" s="1"/>
  <c r="B242" i="1"/>
  <c r="D242" i="1" s="1"/>
  <c r="B241" i="1"/>
  <c r="C241" i="1" s="1"/>
  <c r="B226" i="1"/>
  <c r="D226" i="1" s="1"/>
  <c r="B225" i="1"/>
  <c r="D225" i="1" s="1"/>
  <c r="B224" i="1"/>
  <c r="C224" i="1" s="1"/>
  <c r="B223" i="1"/>
  <c r="D223" i="1" s="1"/>
  <c r="B222" i="1"/>
  <c r="D222" i="1" s="1"/>
  <c r="B221" i="1"/>
  <c r="D221" i="1" s="1"/>
  <c r="B131" i="1"/>
  <c r="C131" i="1" s="1"/>
  <c r="B130" i="1"/>
  <c r="D130" i="1" s="1"/>
  <c r="B129" i="1"/>
  <c r="D129" i="1" s="1"/>
  <c r="B128" i="1"/>
  <c r="D128" i="1" s="1"/>
  <c r="B127" i="1"/>
  <c r="C127" i="1" s="1"/>
  <c r="B209" i="1"/>
  <c r="D209" i="1" s="1"/>
  <c r="B208" i="1"/>
  <c r="D208" i="1" s="1"/>
  <c r="B207" i="1"/>
  <c r="C207" i="1" s="1"/>
  <c r="B206" i="1"/>
  <c r="D206" i="1" s="1"/>
  <c r="B205" i="1"/>
  <c r="D205" i="1" s="1"/>
  <c r="B204" i="1"/>
  <c r="D204" i="1" s="1"/>
  <c r="B203" i="1"/>
  <c r="D203" i="1" s="1"/>
  <c r="B240" i="1"/>
  <c r="D240" i="1" s="1"/>
  <c r="B239" i="1"/>
  <c r="C239" i="1" s="1"/>
  <c r="B238" i="1"/>
  <c r="D238" i="1" s="1"/>
  <c r="B186" i="1"/>
  <c r="D186" i="1" s="1"/>
  <c r="B185" i="1"/>
  <c r="D185" i="1" s="1"/>
  <c r="B184" i="1"/>
  <c r="D184" i="1" s="1"/>
  <c r="B183" i="1"/>
  <c r="C183" i="1" s="1"/>
  <c r="B7" i="1"/>
  <c r="D7" i="1" s="1"/>
  <c r="B180" i="1"/>
  <c r="D180" i="1" s="1"/>
  <c r="B179" i="1"/>
  <c r="D179" i="1" s="1"/>
  <c r="B178" i="1"/>
  <c r="C178" i="1" s="1"/>
  <c r="B177" i="1"/>
  <c r="D177" i="1" s="1"/>
  <c r="B157" i="1"/>
  <c r="C157" i="1" s="1"/>
  <c r="B156" i="1"/>
  <c r="D156" i="1" s="1"/>
  <c r="B155" i="1"/>
  <c r="D155" i="1" s="1"/>
  <c r="B154" i="1"/>
  <c r="D154" i="1" s="1"/>
  <c r="B153" i="1"/>
  <c r="D153" i="1" s="1"/>
  <c r="B152" i="1"/>
  <c r="D152" i="1" s="1"/>
  <c r="B151" i="1"/>
  <c r="C151" i="1" s="1"/>
  <c r="B176" i="1"/>
  <c r="D176" i="1" s="1"/>
  <c r="B175" i="1"/>
  <c r="D175" i="1" s="1"/>
  <c r="B174" i="1"/>
  <c r="D174" i="1" s="1"/>
  <c r="B173" i="1"/>
  <c r="D173" i="1" s="1"/>
  <c r="B172" i="1"/>
  <c r="D172" i="1" s="1"/>
  <c r="B171" i="1"/>
  <c r="C171" i="1" s="1"/>
  <c r="B125" i="1"/>
  <c r="D125" i="1" s="1"/>
  <c r="B124" i="1"/>
  <c r="C124" i="1" s="1"/>
  <c r="B123" i="1"/>
  <c r="D123" i="1" s="1"/>
  <c r="B119" i="1"/>
  <c r="C119" i="1" s="1"/>
  <c r="B247" i="1"/>
  <c r="C247" i="1" s="1"/>
  <c r="B213" i="1"/>
  <c r="D213" i="1" s="1"/>
  <c r="B234" i="1"/>
  <c r="D234" i="1" s="1"/>
  <c r="B196" i="1"/>
  <c r="C196" i="1" s="1"/>
  <c r="B145" i="1"/>
  <c r="D145" i="1" s="1"/>
  <c r="B144" i="1"/>
  <c r="D144" i="1" s="1"/>
  <c r="B143" i="1"/>
  <c r="D143" i="1" s="1"/>
  <c r="B118" i="1"/>
  <c r="C118" i="1" s="1"/>
  <c r="B117" i="1"/>
  <c r="D117" i="1" s="1"/>
  <c r="B116" i="1"/>
  <c r="D116" i="1" s="1"/>
  <c r="C152" i="1" l="1"/>
  <c r="C221" i="1"/>
  <c r="C229" i="1"/>
  <c r="C162" i="1"/>
  <c r="C238" i="1"/>
  <c r="C109" i="1"/>
  <c r="C191" i="1"/>
  <c r="C179" i="1"/>
  <c r="C208" i="1"/>
  <c r="C106" i="1"/>
  <c r="C212" i="1"/>
  <c r="C142" i="1"/>
  <c r="C140" i="1"/>
  <c r="C232" i="1"/>
  <c r="C143" i="1"/>
  <c r="C125" i="1"/>
  <c r="C174" i="1"/>
  <c r="C156" i="1"/>
  <c r="C184" i="1"/>
  <c r="C204" i="1"/>
  <c r="C128" i="1"/>
  <c r="C225" i="1"/>
  <c r="C244" i="1"/>
  <c r="C102" i="1"/>
  <c r="C158" i="1"/>
  <c r="C166" i="1"/>
  <c r="C190" i="1"/>
  <c r="C113" i="1"/>
  <c r="C149" i="1"/>
  <c r="C134" i="1"/>
  <c r="C97" i="1"/>
  <c r="C195" i="1"/>
  <c r="C5" i="1"/>
  <c r="D210" i="1"/>
  <c r="C210" i="1"/>
  <c r="D107" i="1"/>
  <c r="C107" i="1"/>
  <c r="D115" i="1"/>
  <c r="C115" i="1"/>
  <c r="D227" i="1"/>
  <c r="C227" i="1"/>
  <c r="D136" i="1"/>
  <c r="C136" i="1"/>
  <c r="C117" i="1"/>
  <c r="C145" i="1"/>
  <c r="C234" i="1"/>
  <c r="C213" i="1"/>
  <c r="C123" i="1"/>
  <c r="C172" i="1"/>
  <c r="C176" i="1"/>
  <c r="C154" i="1"/>
  <c r="C177" i="1"/>
  <c r="C7" i="1"/>
  <c r="C186" i="1"/>
  <c r="C240" i="1"/>
  <c r="C206" i="1"/>
  <c r="C130" i="1"/>
  <c r="C223" i="1"/>
  <c r="C243" i="1"/>
  <c r="C122" i="1"/>
  <c r="C104" i="1"/>
  <c r="C169" i="1"/>
  <c r="C160" i="1"/>
  <c r="C164" i="1"/>
  <c r="D188" i="1"/>
  <c r="C188" i="1"/>
  <c r="D111" i="1"/>
  <c r="C111" i="1"/>
  <c r="D147" i="1"/>
  <c r="C147" i="1"/>
  <c r="D132" i="1"/>
  <c r="C132" i="1"/>
  <c r="C138" i="1"/>
  <c r="C95" i="1"/>
  <c r="C99" i="1"/>
  <c r="C193" i="1"/>
  <c r="C182" i="1"/>
  <c r="C245" i="1"/>
  <c r="D118" i="1"/>
  <c r="D196" i="1"/>
  <c r="D247" i="1"/>
  <c r="D119" i="1"/>
  <c r="D124" i="1"/>
  <c r="D171" i="1"/>
  <c r="D151" i="1"/>
  <c r="D157" i="1"/>
  <c r="D178" i="1"/>
  <c r="D183" i="1"/>
  <c r="D239" i="1"/>
  <c r="D207" i="1"/>
  <c r="D127" i="1"/>
  <c r="D131" i="1"/>
  <c r="D224" i="1"/>
  <c r="D241" i="1"/>
  <c r="D105" i="1"/>
  <c r="D168" i="1"/>
  <c r="D161" i="1"/>
  <c r="D163" i="1"/>
  <c r="D211" i="1"/>
  <c r="D189" i="1"/>
  <c r="D108" i="1"/>
  <c r="D112" i="1"/>
  <c r="D141" i="1"/>
  <c r="D148" i="1"/>
  <c r="D228" i="1"/>
  <c r="D230" i="1"/>
  <c r="D137" i="1"/>
  <c r="D94" i="1"/>
  <c r="D96" i="1"/>
  <c r="D231" i="1"/>
  <c r="D233" i="1"/>
  <c r="C116" i="1"/>
  <c r="C144" i="1"/>
  <c r="C173" i="1"/>
  <c r="C175" i="1"/>
  <c r="C153" i="1"/>
  <c r="C155" i="1"/>
  <c r="C180" i="1"/>
  <c r="C185" i="1"/>
  <c r="C203" i="1"/>
  <c r="C205" i="1"/>
  <c r="C209" i="1"/>
  <c r="C129" i="1"/>
  <c r="C222" i="1"/>
  <c r="C226" i="1"/>
  <c r="C242" i="1"/>
  <c r="C121" i="1"/>
  <c r="C101" i="1"/>
  <c r="C103" i="1"/>
  <c r="C170" i="1"/>
  <c r="C159" i="1"/>
  <c r="C165" i="1"/>
  <c r="C167" i="1"/>
  <c r="C187" i="1"/>
  <c r="C110" i="1"/>
  <c r="C114" i="1"/>
  <c r="C146" i="1"/>
  <c r="C150" i="1"/>
  <c r="C133" i="1"/>
  <c r="C135" i="1"/>
  <c r="C139" i="1"/>
  <c r="C98" i="1"/>
  <c r="C100" i="1"/>
  <c r="C192" i="1"/>
  <c r="C194" i="1"/>
  <c r="C181" i="1"/>
  <c r="C246" i="1"/>
  <c r="C6" i="1"/>
  <c r="O6" i="1"/>
  <c r="H6" i="1"/>
  <c r="O5" i="1"/>
  <c r="H5" i="1"/>
  <c r="O246" i="1"/>
  <c r="H246" i="1"/>
  <c r="O245" i="1"/>
  <c r="H245" i="1"/>
  <c r="O233" i="1"/>
  <c r="H233" i="1"/>
  <c r="O232" i="1"/>
  <c r="H232" i="1"/>
  <c r="O231" i="1"/>
  <c r="H231" i="1"/>
  <c r="O182" i="1"/>
  <c r="H182" i="1"/>
  <c r="O181" i="1"/>
  <c r="H181" i="1"/>
  <c r="O195" i="1"/>
  <c r="H195" i="1"/>
  <c r="O194" i="1"/>
  <c r="H194" i="1"/>
  <c r="O193" i="1"/>
  <c r="H193" i="1"/>
  <c r="O192" i="1"/>
  <c r="H192" i="1"/>
  <c r="O191" i="1"/>
  <c r="H191" i="1"/>
  <c r="O100" i="1"/>
  <c r="H100" i="1"/>
  <c r="O99" i="1"/>
  <c r="H99" i="1"/>
  <c r="O98" i="1"/>
  <c r="H98" i="1"/>
  <c r="O97" i="1"/>
  <c r="H97" i="1"/>
  <c r="O96" i="1"/>
  <c r="H96" i="1"/>
  <c r="O95" i="1"/>
  <c r="H95" i="1"/>
  <c r="O94" i="1"/>
  <c r="H94" i="1"/>
  <c r="O140" i="1"/>
  <c r="H140" i="1"/>
  <c r="O139" i="1"/>
  <c r="H139" i="1"/>
  <c r="O138" i="1"/>
  <c r="H138" i="1"/>
  <c r="O137" i="1"/>
  <c r="H137" i="1"/>
  <c r="O136" i="1"/>
  <c r="H136" i="1"/>
  <c r="O135" i="1"/>
  <c r="H135" i="1"/>
  <c r="O134" i="1"/>
  <c r="H134" i="1"/>
  <c r="O133" i="1"/>
  <c r="H133" i="1"/>
  <c r="O132" i="1"/>
  <c r="H132" i="1"/>
  <c r="O230" i="1"/>
  <c r="H230" i="1"/>
  <c r="O229" i="1"/>
  <c r="H229" i="1"/>
  <c r="O228" i="1"/>
  <c r="H228" i="1"/>
  <c r="O227" i="1"/>
  <c r="H227" i="1"/>
  <c r="O150" i="1"/>
  <c r="H150" i="1"/>
  <c r="O149" i="1"/>
  <c r="H149" i="1"/>
  <c r="O148" i="1"/>
  <c r="H148" i="1"/>
  <c r="O147" i="1"/>
  <c r="H147" i="1"/>
  <c r="O146" i="1"/>
  <c r="H146" i="1"/>
  <c r="O142" i="1"/>
  <c r="H142" i="1"/>
  <c r="O141" i="1"/>
  <c r="H141" i="1"/>
  <c r="O115" i="1"/>
  <c r="H115" i="1"/>
  <c r="O114" i="1"/>
  <c r="H114" i="1"/>
  <c r="O113" i="1"/>
  <c r="H113" i="1"/>
  <c r="O112" i="1"/>
  <c r="H112" i="1"/>
  <c r="O111" i="1"/>
  <c r="H111" i="1"/>
  <c r="O110" i="1"/>
  <c r="H110" i="1"/>
  <c r="O109" i="1"/>
  <c r="H109" i="1"/>
  <c r="O108" i="1"/>
  <c r="H108" i="1"/>
  <c r="O107" i="1"/>
  <c r="H107" i="1"/>
  <c r="O190" i="1"/>
  <c r="H190" i="1"/>
  <c r="O189" i="1"/>
  <c r="H189" i="1"/>
  <c r="O188" i="1"/>
  <c r="H188" i="1"/>
  <c r="O187" i="1"/>
  <c r="H187" i="1"/>
  <c r="O212" i="1"/>
  <c r="H212" i="1"/>
  <c r="O211" i="1"/>
  <c r="H211" i="1"/>
  <c r="O210" i="1"/>
  <c r="H210" i="1"/>
  <c r="O167" i="1"/>
  <c r="H167" i="1"/>
  <c r="O166" i="1"/>
  <c r="H166" i="1"/>
  <c r="O165" i="1"/>
  <c r="H165" i="1"/>
  <c r="O164" i="1"/>
  <c r="H164" i="1"/>
  <c r="O163" i="1"/>
  <c r="H163" i="1"/>
  <c r="O162" i="1"/>
  <c r="H162" i="1"/>
  <c r="O161" i="1"/>
  <c r="H161" i="1"/>
  <c r="O160" i="1"/>
  <c r="H160" i="1"/>
  <c r="O159" i="1"/>
  <c r="H159" i="1"/>
  <c r="O158" i="1"/>
  <c r="H158" i="1"/>
  <c r="O170" i="1"/>
  <c r="H170" i="1"/>
  <c r="O169" i="1"/>
  <c r="H169" i="1"/>
  <c r="O168" i="1"/>
  <c r="H168" i="1"/>
  <c r="O106" i="1"/>
  <c r="H106" i="1"/>
  <c r="O105" i="1"/>
  <c r="H105" i="1"/>
  <c r="O104" i="1"/>
  <c r="H104" i="1"/>
  <c r="O103" i="1"/>
  <c r="H103" i="1"/>
  <c r="O102" i="1"/>
  <c r="H102" i="1"/>
  <c r="O101" i="1"/>
  <c r="H101" i="1"/>
  <c r="O122" i="1"/>
  <c r="H122" i="1"/>
  <c r="O121" i="1"/>
  <c r="H121" i="1"/>
  <c r="O244" i="1"/>
  <c r="H244" i="1"/>
  <c r="O243" i="1"/>
  <c r="H243" i="1"/>
  <c r="O242" i="1"/>
  <c r="H242" i="1"/>
  <c r="O241" i="1"/>
  <c r="H241" i="1"/>
  <c r="O226" i="1"/>
  <c r="H226" i="1"/>
  <c r="O225" i="1"/>
  <c r="H225" i="1"/>
  <c r="O224" i="1"/>
  <c r="H224" i="1"/>
  <c r="O223" i="1"/>
  <c r="H223" i="1"/>
  <c r="O222" i="1"/>
  <c r="H222" i="1"/>
  <c r="O221" i="1"/>
  <c r="H221" i="1"/>
  <c r="O131" i="1"/>
  <c r="H131" i="1"/>
  <c r="O130" i="1"/>
  <c r="H130" i="1"/>
  <c r="O129" i="1"/>
  <c r="H129" i="1"/>
  <c r="O128" i="1"/>
  <c r="H128" i="1"/>
  <c r="O127" i="1"/>
  <c r="H127" i="1"/>
  <c r="O209" i="1"/>
  <c r="H209" i="1"/>
  <c r="O208" i="1"/>
  <c r="H208" i="1"/>
  <c r="O207" i="1"/>
  <c r="H207" i="1"/>
  <c r="O206" i="1"/>
  <c r="H206" i="1"/>
  <c r="O205" i="1"/>
  <c r="H205" i="1"/>
  <c r="O204" i="1"/>
  <c r="H204" i="1"/>
  <c r="O203" i="1"/>
  <c r="H203" i="1"/>
  <c r="O240" i="1"/>
  <c r="H240" i="1"/>
  <c r="O239" i="1"/>
  <c r="H239" i="1"/>
  <c r="O238" i="1"/>
  <c r="H238" i="1"/>
  <c r="O186" i="1"/>
  <c r="H186" i="1"/>
  <c r="O185" i="1"/>
  <c r="H185" i="1"/>
  <c r="O184" i="1"/>
  <c r="H184" i="1"/>
  <c r="O183" i="1"/>
  <c r="H183" i="1"/>
  <c r="O7" i="1"/>
  <c r="H7" i="1"/>
  <c r="O180" i="1"/>
  <c r="H180" i="1"/>
  <c r="O179" i="1"/>
  <c r="H179" i="1"/>
  <c r="O178" i="1"/>
  <c r="H178" i="1"/>
  <c r="O177" i="1"/>
  <c r="H177" i="1"/>
  <c r="O157" i="1"/>
  <c r="H157" i="1"/>
  <c r="O156" i="1"/>
  <c r="H156" i="1"/>
  <c r="O155" i="1"/>
  <c r="H155" i="1"/>
  <c r="O154" i="1"/>
  <c r="H154" i="1"/>
  <c r="O153" i="1"/>
  <c r="H153" i="1"/>
  <c r="O152" i="1"/>
  <c r="H152" i="1"/>
  <c r="O151" i="1"/>
  <c r="H151" i="1"/>
  <c r="O176" i="1"/>
  <c r="H176" i="1"/>
  <c r="O175" i="1"/>
  <c r="H175" i="1"/>
  <c r="O174" i="1"/>
  <c r="H174" i="1"/>
  <c r="O173" i="1"/>
  <c r="H173" i="1"/>
  <c r="O172" i="1"/>
  <c r="H172" i="1"/>
  <c r="O171" i="1"/>
  <c r="H171" i="1"/>
  <c r="O125" i="1"/>
  <c r="H125" i="1"/>
  <c r="O124" i="1"/>
  <c r="H124" i="1"/>
  <c r="O123" i="1"/>
  <c r="H123" i="1"/>
  <c r="O120" i="1"/>
  <c r="O119" i="1"/>
  <c r="H119" i="1"/>
  <c r="O250" i="1"/>
  <c r="O249" i="1"/>
  <c r="O248" i="1"/>
  <c r="O247" i="1"/>
  <c r="H247" i="1"/>
  <c r="O213" i="1"/>
  <c r="H213" i="1"/>
  <c r="O237" i="1"/>
  <c r="O236" i="1"/>
  <c r="O235" i="1"/>
  <c r="O234" i="1"/>
  <c r="H234" i="1"/>
  <c r="O202" i="1"/>
  <c r="O201" i="1"/>
  <c r="O200" i="1"/>
  <c r="O199" i="1"/>
  <c r="O198" i="1"/>
  <c r="O196" i="1"/>
  <c r="H196" i="1"/>
  <c r="O145" i="1"/>
  <c r="H145" i="1"/>
  <c r="O144" i="1"/>
  <c r="H144" i="1"/>
  <c r="O143" i="1"/>
  <c r="H143" i="1"/>
  <c r="O118" i="1"/>
  <c r="H118" i="1"/>
  <c r="O117" i="1"/>
  <c r="H117" i="1"/>
  <c r="O116" i="1"/>
  <c r="H116" i="1"/>
  <c r="O126" i="1" l="1"/>
  <c r="H126" i="1"/>
  <c r="B126" i="1"/>
  <c r="C126" i="1" l="1"/>
  <c r="D126" i="1"/>
  <c r="N3" i="1"/>
  <c r="S253" i="1" l="1"/>
  <c r="S252" i="1" s="1"/>
</calcChain>
</file>

<file path=xl/sharedStrings.xml><?xml version="1.0" encoding="utf-8"?>
<sst xmlns="http://schemas.openxmlformats.org/spreadsheetml/2006/main" count="556" uniqueCount="264">
  <si>
    <t>BENEFICIARIO</t>
  </si>
  <si>
    <t>APOYO</t>
  </si>
  <si>
    <t>FECHA DE RECEPCIÓN</t>
  </si>
  <si>
    <t>ESTATUS</t>
  </si>
  <si>
    <t>PROGRAMA</t>
  </si>
  <si>
    <t>NOMBRE DEL APOYO</t>
  </si>
  <si>
    <t>INICIAL</t>
  </si>
  <si>
    <t>FINAL</t>
  </si>
  <si>
    <t>DOCUMENTOS</t>
  </si>
  <si>
    <t>PERSISTE</t>
  </si>
  <si>
    <t>REQUERIMIENTO</t>
  </si>
  <si>
    <t>SUPERVISOR</t>
  </si>
  <si>
    <t>RUBEN GOMEZ HERNANDEZ</t>
  </si>
  <si>
    <t>JAIME ARTEAGA GONZALEZ</t>
  </si>
  <si>
    <t>RIGOBERTO IDUVIEL TORIZ ARELLANO</t>
  </si>
  <si>
    <t>DIAS NO LABORABLES</t>
  </si>
  <si>
    <t>AGENCIA</t>
  </si>
  <si>
    <t>NUM.</t>
  </si>
  <si>
    <t>QUERETARO</t>
  </si>
  <si>
    <t>AGUASCALIENTES</t>
  </si>
  <si>
    <t>CELAYA</t>
  </si>
  <si>
    <t>VALLE DE SANTIAGO</t>
  </si>
  <si>
    <t>IRAPUATO</t>
  </si>
  <si>
    <t>COLIMA</t>
  </si>
  <si>
    <t>AMECA</t>
  </si>
  <si>
    <t>CD GUZMAN</t>
  </si>
  <si>
    <t>GUADALAJARA</t>
  </si>
  <si>
    <t>LA BARCA</t>
  </si>
  <si>
    <t>AUTLAN</t>
  </si>
  <si>
    <t>TEPATITLAN</t>
  </si>
  <si>
    <t>PUERTO VALLARTA</t>
  </si>
  <si>
    <t>TEPIC</t>
  </si>
  <si>
    <t>SANTIAGO IXCUINTLA</t>
  </si>
  <si>
    <t>MORELIA</t>
  </si>
  <si>
    <t>APATZINGAN</t>
  </si>
  <si>
    <t>LA PIEDAD</t>
  </si>
  <si>
    <t>LAZARO CARDENAS</t>
  </si>
  <si>
    <t>MARAVATIO</t>
  </si>
  <si>
    <t>URUAPAN</t>
  </si>
  <si>
    <t>ZAMORA</t>
  </si>
  <si>
    <t>CORPORATIVO</t>
  </si>
  <si>
    <t>HERMOSILLO</t>
  </si>
  <si>
    <t>ENSENADA</t>
  </si>
  <si>
    <t>MEXICALI</t>
  </si>
  <si>
    <t>CD CONSTITUCION</t>
  </si>
  <si>
    <t>LA PAZ</t>
  </si>
  <si>
    <t>LOS MOCHIS</t>
  </si>
  <si>
    <t>CULIACAN</t>
  </si>
  <si>
    <t>GUASAVE</t>
  </si>
  <si>
    <t>MAZATLAN</t>
  </si>
  <si>
    <t>CD OBREGON</t>
  </si>
  <si>
    <t>VICAM</t>
  </si>
  <si>
    <t>MAGDALENA</t>
  </si>
  <si>
    <t>NAVOJOA</t>
  </si>
  <si>
    <t>SAN LUIS RIO COLORADO</t>
  </si>
  <si>
    <t>MONTERREY</t>
  </si>
  <si>
    <t>DELICIAS</t>
  </si>
  <si>
    <t>CHIHUAHUA</t>
  </si>
  <si>
    <t>CUAUHTEMOC</t>
  </si>
  <si>
    <t>HIDALGO DEL PARRAL</t>
  </si>
  <si>
    <t>CD JUAREZ</t>
  </si>
  <si>
    <t>NUEVO CASAS GRANDES</t>
  </si>
  <si>
    <t>SABINAS</t>
  </si>
  <si>
    <t>MONCLOVA</t>
  </si>
  <si>
    <t>SALTILLO</t>
  </si>
  <si>
    <t>TORREON</t>
  </si>
  <si>
    <t>DURANGO</t>
  </si>
  <si>
    <t>GUADALUPE VICTORIA</t>
  </si>
  <si>
    <t>CD MANTE</t>
  </si>
  <si>
    <t>CD VICTORIA</t>
  </si>
  <si>
    <t>VALLE HERMOSO</t>
  </si>
  <si>
    <t>REYNOSA</t>
  </si>
  <si>
    <t>SAN LUIS POTOSI</t>
  </si>
  <si>
    <t>CD VALLES</t>
  </si>
  <si>
    <t>ZACATECAS</t>
  </si>
  <si>
    <t>RIO GRANDE</t>
  </si>
  <si>
    <t>TLALTENANGO</t>
  </si>
  <si>
    <t>PUEBLA</t>
  </si>
  <si>
    <t>CHILPANCINGO</t>
  </si>
  <si>
    <t>PETATLAN</t>
  </si>
  <si>
    <t>OMETEPEC</t>
  </si>
  <si>
    <t>CUAUTLA</t>
  </si>
  <si>
    <t>HUAJUAPAN</t>
  </si>
  <si>
    <t>OAXACA</t>
  </si>
  <si>
    <t>PINOTEPA NACIONAL</t>
  </si>
  <si>
    <t>TEHUANTEPEC</t>
  </si>
  <si>
    <t>TUXTEPEC</t>
  </si>
  <si>
    <t>CD SERDAN</t>
  </si>
  <si>
    <t>TEZIUTLAN</t>
  </si>
  <si>
    <t>TLAXCALA</t>
  </si>
  <si>
    <t>CORDOBA</t>
  </si>
  <si>
    <t>MARTINEZ DE LA TORRE</t>
  </si>
  <si>
    <t>XALAPA</t>
  </si>
  <si>
    <t>PANUCO</t>
  </si>
  <si>
    <t>POZA RICA</t>
  </si>
  <si>
    <t>SAN ANDRES TUXTLA</t>
  </si>
  <si>
    <t>TUXPAN</t>
  </si>
  <si>
    <t>VERACRUZ</t>
  </si>
  <si>
    <t>ATLACOMULCO</t>
  </si>
  <si>
    <t>TOLUCA</t>
  </si>
  <si>
    <t>IXMIQUILPAN</t>
  </si>
  <si>
    <t>PACHUCA DE SOTO</t>
  </si>
  <si>
    <t>CAMPECHE</t>
  </si>
  <si>
    <t>COMITAN</t>
  </si>
  <si>
    <t>TAPACHULA</t>
  </si>
  <si>
    <t>TONALA</t>
  </si>
  <si>
    <t>TUXTLA GUTIERREZ</t>
  </si>
  <si>
    <t>VILLAFLORES</t>
  </si>
  <si>
    <t>CHETUMAL</t>
  </si>
  <si>
    <t>CARDENAS</t>
  </si>
  <si>
    <t>EMILIANO ZAPATA</t>
  </si>
  <si>
    <t>VILLAHERMOSA</t>
  </si>
  <si>
    <t>MERIDA</t>
  </si>
  <si>
    <t># AGCI</t>
  </si>
  <si>
    <t>ESTADO DONDE RECAE EL APOYO</t>
  </si>
  <si>
    <t>BAJA CALIFORNIA</t>
  </si>
  <si>
    <t>BAJA CALIFORNIA SUR</t>
  </si>
  <si>
    <t>CHIAPAS</t>
  </si>
  <si>
    <t>COAHUILA</t>
  </si>
  <si>
    <t>GUANAJUATO</t>
  </si>
  <si>
    <t>GUERRERO</t>
  </si>
  <si>
    <t>HIDALGO</t>
  </si>
  <si>
    <t>JALISCO</t>
  </si>
  <si>
    <t>MICHOACAN</t>
  </si>
  <si>
    <t>MORELOS</t>
  </si>
  <si>
    <t>NAYARIT</t>
  </si>
  <si>
    <t>NUEVO LEON</t>
  </si>
  <si>
    <t>QUINTANA ROO</t>
  </si>
  <si>
    <t>SINALOA</t>
  </si>
  <si>
    <t>SONORA</t>
  </si>
  <si>
    <t>TABASCO</t>
  </si>
  <si>
    <t>TAMAULIPAS</t>
  </si>
  <si>
    <t>YUCATAN</t>
  </si>
  <si>
    <t>MONTO DEL APOYO
$</t>
  </si>
  <si>
    <t>S/D</t>
  </si>
  <si>
    <t>Fecha del Reporte</t>
  </si>
  <si>
    <t>FECHA DEL ESTATUS</t>
  </si>
  <si>
    <t>NUMERO ESTATUS</t>
  </si>
  <si>
    <t>Requerimiento</t>
  </si>
  <si>
    <t>CERES HADA ESTRADA MUÑOZ</t>
  </si>
  <si>
    <t>I</t>
  </si>
  <si>
    <t>P</t>
  </si>
  <si>
    <t>N</t>
  </si>
  <si>
    <t>PROCESO</t>
  </si>
  <si>
    <t>NORMATIVIDAD</t>
  </si>
  <si>
    <t xml:space="preserve"> </t>
  </si>
  <si>
    <t>CLASIFICACION</t>
  </si>
  <si>
    <t>OBSERVACION</t>
  </si>
  <si>
    <t>DEFINICION</t>
  </si>
  <si>
    <t>INFORMACION</t>
  </si>
  <si>
    <t>SE CONSIDERARAN COMO TODOS AQUELLOS ERRORES DEFICIENCIAS U OMISIONES QUE SE DERIVEN DEL MARCO OPERACIONAL DENTRO DE LAS ETAPAS DE ELEGIBILIDAD AUTORIZACION Y COMPROBACION DE LOS INCENTIVOS Y CON ELLO PUEDAN GENERARSE RIESGOS FUTUROS TOMANDO EN CUENTA REQUISITOS FALTANTES O DOCUMENTACION QUE NO SE ENCUENTRE ADECUADA A LAS CARACTERISTICAS Y CRITERIOS ESTABLECIDOS PARA SU RECEPCION</t>
  </si>
  <si>
    <t xml:space="preserve">SE ENTENDERAN COMO TODAS LAS OBSERVACIONES QUE SURJAN DE UNA FALLA O LIMITACION EN LOS SISTEMAS DE REGISTRO Y OPERACION DE LOS PROGRAMAS DE APOYO TALES COMO SIPRO SIA Y DON RU  </t>
  </si>
  <si>
    <t>SE DETERMINARAN COMO COMO TODAS AQUELLAS INFRACCIONES DESACATOS O INCUMPLIMIENTOS A LAS REGLAS DE OPERACION  MANUALES OPERATIVOS LINEAMIENTOS ESPECIFICOS MECANICAS OPERATIVAS ETC Y QUE POR SU NATURALEZA IMPLIQUEN SANCIONES LEGALES O REGULATORIAS</t>
  </si>
  <si>
    <t>AREA DE OPORTUNIDAD DETECTADA</t>
  </si>
  <si>
    <t>DESCRIPCION DEL AREA DE OPORTUNIDAD</t>
  </si>
  <si>
    <t>TIPO DE AREA DE OPORTUNIDAD</t>
  </si>
  <si>
    <t>RESPONSABLE</t>
  </si>
  <si>
    <t>Areas de oportunidad</t>
  </si>
  <si>
    <t>DETECTADA</t>
  </si>
  <si>
    <t>ATENDIDA</t>
  </si>
  <si>
    <t>PARCIALMENTE ATENDIDA</t>
  </si>
  <si>
    <t>MIGUEL ANGEL DOMINGUEZ TELLEZ</t>
  </si>
  <si>
    <t>CIUDAD DE MEXICO</t>
  </si>
  <si>
    <t>TIPO</t>
  </si>
  <si>
    <t>E</t>
  </si>
  <si>
    <t>AREA DE ATENCION</t>
  </si>
  <si>
    <t>ESTADO DE MEXICO</t>
  </si>
  <si>
    <t>GERENCIA DE SEGUIMIENTO NORMATIVO DE LOS PROGRAMAS DE APOYO</t>
  </si>
  <si>
    <t>REVISION DE EXPEDIENTES DE APOYO INTERNOS</t>
  </si>
  <si>
    <t>PROGRAMA DE CAPACITACIÓN PARA PRODUCTORES E INTERMEDIARIOS FINANCIEROS RURALES</t>
  </si>
  <si>
    <t>PROGRAMA DE APOYO A UNIDADES DE PROMOCIÓN DE CRÉDITO</t>
  </si>
  <si>
    <t>PROGRAMA DE GARANTÍAS LÍQUIDAS</t>
  </si>
  <si>
    <t>PROGRAMA DE REDUCCIÓN DE COSTOS DE ACCESO AL CRÉDITO</t>
  </si>
  <si>
    <t>SIN AREAS DE OPORTUNIDAD.</t>
  </si>
  <si>
    <t>ACUERDO O RESOLUCIÓN DE LA AUTORIZACIÓN DEL APOYO EMITIDA POR LA INSTANCIA DE AUTORIZACIÓN.</t>
  </si>
  <si>
    <t>CONTRATO DE FIDEICOMISO APERTURADO CON LA FINANCIERA.</t>
  </si>
  <si>
    <t>OFICIO DE SOLICITUD DE APLICACIÓN DEL APOYO EMITIDO POR LA GRFPN AL FIDUCIARIO.</t>
  </si>
  <si>
    <t>OFICIO DE SOLICITUD PARA LA LIBERACIÓN DE LA GARANTÍA DE LA INSTANCIA RECEPTORA AL FIDUCIARIO.</t>
  </si>
  <si>
    <t>RECIBO PARA LA APLICACIÓN Y RECEPCIÓN DE RECURSOS. (ANEXO 5).</t>
  </si>
  <si>
    <t>SOLICITUD DE LA INSTANCIA RECEPTORA PARA LA LIBERACIÓN DE LA GARANTÍA A LA GRFPN.</t>
  </si>
  <si>
    <t>OTROS</t>
  </si>
  <si>
    <t>SIN AREAS DE OPORTUNIDAD</t>
  </si>
  <si>
    <t>GABRIELA PATRICIA VILLALTA GALVAN</t>
  </si>
  <si>
    <t>S/A</t>
  </si>
  <si>
    <t>CONTINÚA</t>
  </si>
  <si>
    <t>INTEGRACIÓN DE EXPEDIENTES PARA LA SOLICITUD DE CRÉDITO.</t>
  </si>
  <si>
    <t>CAPACITACIÓN O CONSULTORÍA PARA EL DISEÑO Y PROFESIONALIZACIÓN DE LAS ER Y EIF</t>
  </si>
  <si>
    <t>EQUIPAMIENTO DE ER Y EIF.</t>
  </si>
  <si>
    <t>SERVICIOS TECNOLÓGICOS PARA CORRESPONSALES O VENTANILLAS DE ATENCIÓN.</t>
  </si>
  <si>
    <t>CALIFICACIÓN DE LAS EIF.</t>
  </si>
  <si>
    <t>DESARROLLO Y FORTALECIMIENTO INTEGRAL DE LAS EIF.</t>
  </si>
  <si>
    <t>AFILIACIÓN DE LAS EIF A ASOCIACIONES DEL SECTOR FINANCIERO.</t>
  </si>
  <si>
    <t>EVENTOS FINANCIEROS O DE DESARROLLO RURAL.</t>
  </si>
  <si>
    <t>CONTRATACIÓN DE UNA NUEVA LÍNEA DE CRÉDITO DE LAS EIF CON LA FINANCIERA.</t>
  </si>
  <si>
    <t>FORTALECIMIENTO PARA ATENCIÓN A PEQUEÑOS PRODUCTORES DE LAS EIF ACREDITADAS.</t>
  </si>
  <si>
    <t>BECAS PARA ESTUDIOS DE POSGRADO.</t>
  </si>
  <si>
    <t>CURSOS, TALLERES DE CAPACITACIÓN Y DIPLOMADOS EN ÁREAS ADMINISTRATIVAS, TÉCNICAS Y FINANCIERAS.</t>
  </si>
  <si>
    <t>ATENCIÓN DE PROYECTOS PRIORITARIOS CONCERTADOS.</t>
  </si>
  <si>
    <t>CONSTITUCIÓN Y OPERACIÓN DE UNIDADES DE FOMENTO Y DESARROLLO ECONÓMICO Y FINANCIERO.</t>
  </si>
  <si>
    <t>FONDO DE GARANTÍAS LÍQUIDAS SIMPLES.</t>
  </si>
  <si>
    <t>GARANTÍAS LÍQUIDAS CAPITALIZABLES.</t>
  </si>
  <si>
    <t>REDUCCIÓN DEL COSTO FINANCIERO.</t>
  </si>
  <si>
    <t>TRÁMITES LEGALES Y ADMINISTRATIVOS.</t>
  </si>
  <si>
    <t>ESTADOS FINANCIEROS DICTAMINADOS.</t>
  </si>
  <si>
    <t>REACTIVACIÓN DE LA CAPACIDAD PRODUCTIVA.</t>
  </si>
  <si>
    <t>REDUCCIÓN DEL REMANENTE DEL SALDO DE CRÉDITO AFECTADO.</t>
  </si>
  <si>
    <t>FECHA DEL EVENTO</t>
  </si>
  <si>
    <t xml:space="preserve"> SIPRO O SOLICITUD </t>
  </si>
  <si>
    <t>NUMERO DE CREDITO ASOCIADO</t>
  </si>
  <si>
    <t>COORDINACION REGIONAL</t>
  </si>
  <si>
    <t>CENTRO OCCIDENTE</t>
  </si>
  <si>
    <t>CORPORATIVA</t>
  </si>
  <si>
    <t>NOROESTE</t>
  </si>
  <si>
    <t>NORTE</t>
  </si>
  <si>
    <t>SUR</t>
  </si>
  <si>
    <t>SURESTE</t>
  </si>
  <si>
    <t>NO.</t>
  </si>
  <si>
    <t>CR</t>
  </si>
  <si>
    <t>ATENDIDAS</t>
  </si>
  <si>
    <t>PARCIALMENTE</t>
  </si>
  <si>
    <t>SIN AREAS DE OPRTUNIDAD</t>
  </si>
  <si>
    <t>PENDIENTES</t>
  </si>
  <si>
    <t>APOYO PARA GARANTIAS LIQUIDAS CAPITALIZABLES</t>
  </si>
  <si>
    <t>No. Crédito</t>
  </si>
  <si>
    <t>KAREN ITZAYANA SORIANO HERNANDEZ</t>
  </si>
  <si>
    <t>BRYAN RODRIGO CONTRERAS ALCANTARA</t>
  </si>
  <si>
    <t>CEDULA DE SEGUIMIENTO NORMATIVO "AUDITORIA INTERNA GARANTIAS LIQUIDAS"</t>
  </si>
  <si>
    <t>CEDULA DE SEGUIMIENTO NORMATIVO "AUDITORA INTERNA GARANTIAS LIQUIDAS"</t>
  </si>
  <si>
    <t>NUMERO DE SOLICITUD</t>
  </si>
  <si>
    <t>PUERTTO VALLARTA</t>
  </si>
  <si>
    <t>AMAFER COMERCIALIZADORA GUERRERO</t>
  </si>
  <si>
    <t>FINREG SA CV SOFOM ENR</t>
  </si>
  <si>
    <t>PRODUCTORES UNIDOS MGA</t>
  </si>
  <si>
    <t>GRUPO FAGRO</t>
  </si>
  <si>
    <t>DESARROLLADORA DE CADENAS PRODUCTIVAS RU</t>
  </si>
  <si>
    <t>SI CRECE</t>
  </si>
  <si>
    <t>PREMIER ESTRATEGIA</t>
  </si>
  <si>
    <t>GRUPO CONSULTOR PARA LA MICROEMPRESA</t>
  </si>
  <si>
    <t>OCCA AGROEMPRESARIAL</t>
  </si>
  <si>
    <t>CREDIPLATA</t>
  </si>
  <si>
    <t>ASESORIA FINANCIERA DE MEXICO</t>
  </si>
  <si>
    <t>IMPULSO RIO LA VENTA</t>
  </si>
  <si>
    <t>FINCA PLATANERA</t>
  </si>
  <si>
    <t>ASOCIACION GANADERA LOCAL GENERAL RIO</t>
  </si>
  <si>
    <t>SOLUCIONES Y OPORTUNIDADES</t>
  </si>
  <si>
    <t>ALSOL CONTIGO</t>
  </si>
  <si>
    <t>CR SURESTE</t>
  </si>
  <si>
    <t>SOLICITUD DE APOYO (FORMATO FN-RO–01)</t>
  </si>
  <si>
    <t>PODER Y AUTORIZACIÓN PARA VERIFICAR POSIBLES QUEBRANTOS O (ANEXO 8 DE LAS RO)</t>
  </si>
  <si>
    <t>ESCRITO LIBRE DONDE SE MANIFIESTE LA FALTA DE RECURSOS PARA CONSTITUIR GARANTÍAS</t>
  </si>
  <si>
    <t>CUMPLIMIENTO DE OBLIGACIONES FISCALES DEL SAT 32-D</t>
  </si>
  <si>
    <t>CUMPLIMIENTO DE OBLIGACIONES FISCALES DEL IMSS</t>
  </si>
  <si>
    <t>OFICIO DE SOLICITUD DE TRÁMITE DE AUTORIZACIÓN DEL APOYO EMITIDO POR LA ACR A LA GRFPN.</t>
  </si>
  <si>
    <t>ACUERDO DEL SUBCOMITÉ DE CAPACITACIÓN Y ASESORÍA A PRODUCTORES Y EIF</t>
  </si>
  <si>
    <t>OFICIO DE SOLICITUD DE AUTORIZACIÓN DEL APOYO EMITIDO POR LA GRFPN A LA INSTANCIA CORRESPONDIENTE.</t>
  </si>
  <si>
    <t>RESPUESTA DE LA SHCP SOBRE EL QUEBRANTO O CASTIGO DEL BENEFICIARIO .</t>
  </si>
  <si>
    <t>CONSTANCIA DE CARGA DEL PADRÓN DE BENEFICIARIOS -SIIPP-G.</t>
  </si>
  <si>
    <t>OFICIO DE SOLICITUD DE LIBERACIÓN DEL APOYO EMITIDO POR LA INSTANCIA RECEPTORA A LA DEPNIFR.</t>
  </si>
  <si>
    <t>NOTIFICACIÓN DE DISPERSIÓN.</t>
  </si>
  <si>
    <t>NOTIFICACIÓN DEL BENEFICIARIO A LA INSTANCIA RECEPTORA (TRAS HABER PAGADO TOTALMENTE EL CRÉDITO).</t>
  </si>
  <si>
    <t>INSTRUCCIÓN DE LA LIBERACIÓN DE LA GARANTÍA DE LA GRFPN A LA INSTANCIA RECEPTORA.</t>
  </si>
  <si>
    <t>COPIA SIMPLE DEL ACTA DE ASAMBLEA EN LA QUE SE CONTEMPLE LA CAPITALIZACIÓN O EL INCREMENTO DE SU PATRIMONIO.</t>
  </si>
  <si>
    <t>NOTIFICACIÓN DE LA APLICACIÓN DEL APOYO EMITIDO POR EL FIDUCIARIO A LA GRFPN.</t>
  </si>
  <si>
    <t>TOTAL AREAS DE OPORTUNIDAD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</si>
</sst>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* #,##0.00_-;\-&quot;$&quot;* #,##0.00_-;_-&quot;$&quot;* &quot;-&quot;??_-;_-@_-"/>
    <numFmt numFmtId="165" formatCode="#,##0.00_ ;\-#,##0.00\ "/>
    <numFmt numFmtId="166" formatCode="dd\-mmm\-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</fills>
  <borders count="44">
    <border>
      <left/>
      <right/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5" fillId="0" borderId="4" xfId="0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vertical="center" wrapText="1"/>
      <protection locked="0"/>
    </xf>
    <xf numFmtId="15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hidden="1"/>
    </xf>
    <xf numFmtId="165" fontId="5" fillId="0" borderId="4" xfId="1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 hidden="1"/>
    </xf>
    <xf numFmtId="15" fontId="7" fillId="2" borderId="9" xfId="0" applyNumberFormat="1" applyFont="1" applyFill="1" applyBorder="1" applyAlignment="1">
      <alignment horizontal="center" vertical="center"/>
    </xf>
    <xf numFmtId="3" fontId="6" fillId="0" borderId="4" xfId="0" applyNumberFormat="1" applyFont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 applyProtection="1">
      <alignment vertical="center" wrapText="1"/>
      <protection hidden="1"/>
    </xf>
    <xf numFmtId="3" fontId="3" fillId="0" borderId="0" xfId="0" applyNumberFormat="1" applyFont="1" applyBorder="1" applyAlignment="1" applyProtection="1">
      <alignment horizontal="center" vertical="center" wrapText="1"/>
      <protection hidden="1"/>
    </xf>
    <xf numFmtId="3" fontId="4" fillId="0" borderId="28" xfId="0" applyNumberFormat="1" applyFont="1" applyBorder="1" applyAlignment="1" applyProtection="1">
      <alignment horizontal="center" vertical="center" wrapText="1"/>
      <protection hidden="1"/>
    </xf>
    <xf numFmtId="0" fontId="0" fillId="0" borderId="2" xfId="0" applyBorder="1"/>
    <xf numFmtId="3" fontId="4" fillId="0" borderId="2" xfId="0" applyNumberFormat="1" applyFont="1" applyBorder="1" applyAlignment="1" applyProtection="1">
      <alignment vertical="center" wrapText="1"/>
      <protection hidden="1"/>
    </xf>
    <xf numFmtId="3" fontId="5" fillId="0" borderId="4" xfId="0" applyNumberFormat="1" applyFont="1" applyBorder="1" applyAlignment="1" applyProtection="1">
      <alignment vertical="center" wrapText="1"/>
    </xf>
    <xf numFmtId="0" fontId="0" fillId="0" borderId="0" xfId="0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3" fillId="2" borderId="0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5" fillId="0" borderId="4" xfId="0" applyFont="1" applyBorder="1" applyAlignment="1" applyProtection="1">
      <alignment vertical="center" wrapText="1"/>
      <protection hidden="1"/>
    </xf>
    <xf numFmtId="0" fontId="9" fillId="0" borderId="20" xfId="0" applyFont="1" applyBorder="1" applyAlignment="1" applyProtection="1">
      <alignment horizontal="center" vertical="center" wrapText="1"/>
      <protection hidden="1"/>
    </xf>
    <xf numFmtId="0" fontId="9" fillId="0" borderId="14" xfId="0" applyFont="1" applyBorder="1" applyAlignment="1" applyProtection="1">
      <alignment horizontal="center" vertical="center" wrapText="1"/>
      <protection hidden="1"/>
    </xf>
    <xf numFmtId="0" fontId="9" fillId="0" borderId="31" xfId="0" applyFont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0" fontId="8" fillId="0" borderId="20" xfId="0" applyFont="1" applyBorder="1" applyAlignment="1" applyProtection="1">
      <alignment horizontal="center" vertical="center" wrapText="1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13" xfId="0" applyFont="1" applyBorder="1" applyAlignment="1" applyProtection="1">
      <alignment horizontal="center" vertical="center" wrapText="1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27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8" fillId="0" borderId="24" xfId="0" applyFont="1" applyBorder="1" applyAlignment="1" applyProtection="1">
      <alignment horizontal="left" vertical="center"/>
      <protection hidden="1"/>
    </xf>
    <xf numFmtId="0" fontId="8" fillId="0" borderId="24" xfId="0" applyFont="1" applyBorder="1" applyAlignment="1" applyProtection="1">
      <alignment vertical="center"/>
      <protection hidden="1"/>
    </xf>
    <xf numFmtId="15" fontId="8" fillId="0" borderId="29" xfId="0" applyNumberFormat="1" applyFont="1" applyBorder="1" applyProtection="1">
      <protection hidden="1"/>
    </xf>
    <xf numFmtId="15" fontId="8" fillId="0" borderId="12" xfId="0" applyNumberFormat="1" applyFont="1" applyBorder="1" applyProtection="1">
      <protection hidden="1"/>
    </xf>
    <xf numFmtId="0" fontId="8" fillId="0" borderId="32" xfId="0" applyFont="1" applyBorder="1" applyAlignment="1" applyProtection="1">
      <alignment vertical="center"/>
      <protection hidden="1"/>
    </xf>
    <xf numFmtId="0" fontId="8" fillId="0" borderId="23" xfId="0" applyFont="1" applyBorder="1" applyAlignment="1" applyProtection="1">
      <alignment vertical="center"/>
      <protection hidden="1"/>
    </xf>
    <xf numFmtId="15" fontId="8" fillId="0" borderId="24" xfId="0" applyNumberFormat="1" applyFont="1" applyBorder="1" applyProtection="1">
      <protection hidden="1"/>
    </xf>
    <xf numFmtId="0" fontId="8" fillId="0" borderId="22" xfId="0" applyFont="1" applyBorder="1" applyAlignment="1" applyProtection="1">
      <alignment vertical="center"/>
      <protection hidden="1"/>
    </xf>
    <xf numFmtId="0" fontId="8" fillId="0" borderId="21" xfId="0" applyFont="1" applyBorder="1" applyAlignment="1" applyProtection="1">
      <alignment vertical="center"/>
      <protection hidden="1"/>
    </xf>
    <xf numFmtId="0" fontId="8" fillId="0" borderId="23" xfId="0" applyFont="1" applyBorder="1" applyAlignment="1" applyProtection="1">
      <alignment horizontal="center" vertical="center"/>
      <protection hidden="1"/>
    </xf>
    <xf numFmtId="0" fontId="8" fillId="0" borderId="24" xfId="0" applyFont="1" applyBorder="1" applyProtection="1">
      <protection hidden="1"/>
    </xf>
    <xf numFmtId="0" fontId="8" fillId="0" borderId="37" xfId="0" applyFont="1" applyBorder="1" applyProtection="1">
      <protection hidden="1"/>
    </xf>
    <xf numFmtId="0" fontId="8" fillId="0" borderId="24" xfId="0" applyFont="1" applyBorder="1" applyAlignment="1" applyProtection="1">
      <alignment horizontal="center" vertical="center"/>
      <protection hidden="1"/>
    </xf>
    <xf numFmtId="15" fontId="8" fillId="0" borderId="15" xfId="0" applyNumberFormat="1" applyFont="1" applyBorder="1" applyProtection="1">
      <protection hidden="1"/>
    </xf>
    <xf numFmtId="0" fontId="8" fillId="0" borderId="11" xfId="0" applyFont="1" applyBorder="1" applyAlignment="1" applyProtection="1">
      <alignment vertical="center"/>
      <protection hidden="1"/>
    </xf>
    <xf numFmtId="0" fontId="8" fillId="0" borderId="10" xfId="0" applyFont="1" applyBorder="1" applyAlignment="1" applyProtection="1">
      <alignment vertical="center"/>
      <protection hidden="1"/>
    </xf>
    <xf numFmtId="0" fontId="8" fillId="0" borderId="17" xfId="0" applyFont="1" applyBorder="1" applyProtection="1">
      <protection hidden="1"/>
    </xf>
    <xf numFmtId="0" fontId="8" fillId="0" borderId="38" xfId="0" applyFont="1" applyBorder="1" applyProtection="1">
      <protection hidden="1"/>
    </xf>
    <xf numFmtId="0" fontId="8" fillId="0" borderId="36" xfId="0" applyFont="1" applyBorder="1" applyAlignment="1" applyProtection="1">
      <alignment horizontal="center" vertical="center"/>
      <protection hidden="1"/>
    </xf>
    <xf numFmtId="0" fontId="8" fillId="0" borderId="33" xfId="0" applyFont="1" applyBorder="1" applyAlignment="1" applyProtection="1">
      <alignment vertical="center"/>
      <protection hidden="1"/>
    </xf>
    <xf numFmtId="0" fontId="8" fillId="0" borderId="17" xfId="0" applyFont="1" applyBorder="1" applyAlignment="1" applyProtection="1">
      <alignment vertical="center"/>
      <protection hidden="1"/>
    </xf>
    <xf numFmtId="0" fontId="8" fillId="0" borderId="17" xfId="0" applyFont="1" applyBorder="1" applyAlignment="1" applyProtection="1">
      <alignment horizontal="center"/>
      <protection hidden="1"/>
    </xf>
    <xf numFmtId="0" fontId="8" fillId="0" borderId="15" xfId="0" applyFont="1" applyBorder="1" applyProtection="1">
      <protection hidden="1"/>
    </xf>
    <xf numFmtId="0" fontId="8" fillId="0" borderId="39" xfId="0" applyFont="1" applyBorder="1" applyProtection="1">
      <protection hidden="1"/>
    </xf>
    <xf numFmtId="0" fontId="8" fillId="0" borderId="16" xfId="0" applyFont="1" applyBorder="1" applyAlignment="1" applyProtection="1">
      <alignment horizontal="center"/>
      <protection hidden="1"/>
    </xf>
    <xf numFmtId="0" fontId="8" fillId="0" borderId="35" xfId="0" applyFont="1" applyBorder="1" applyAlignment="1" applyProtection="1">
      <alignment horizontal="center"/>
      <protection hidden="1"/>
    </xf>
    <xf numFmtId="0" fontId="8" fillId="0" borderId="16" xfId="0" applyFont="1" applyBorder="1" applyProtection="1">
      <protection hidden="1"/>
    </xf>
    <xf numFmtId="0" fontId="8" fillId="0" borderId="34" xfId="0" applyFont="1" applyBorder="1" applyAlignment="1" applyProtection="1">
      <alignment vertical="center"/>
      <protection hidden="1"/>
    </xf>
    <xf numFmtId="0" fontId="8" fillId="0" borderId="35" xfId="0" applyFont="1" applyBorder="1" applyAlignment="1" applyProtection="1">
      <alignment vertical="center"/>
      <protection hidden="1"/>
    </xf>
    <xf numFmtId="15" fontId="8" fillId="0" borderId="16" xfId="0" applyNumberFormat="1" applyFont="1" applyBorder="1" applyProtection="1">
      <protection hidden="1"/>
    </xf>
    <xf numFmtId="0" fontId="8" fillId="0" borderId="15" xfId="0" applyFont="1" applyBorder="1" applyAlignment="1" applyProtection="1">
      <alignment horizontal="left" vertical="center"/>
      <protection hidden="1"/>
    </xf>
    <xf numFmtId="15" fontId="8" fillId="0" borderId="0" xfId="0" applyNumberFormat="1" applyFont="1" applyProtection="1">
      <protection hidden="1"/>
    </xf>
    <xf numFmtId="0" fontId="8" fillId="0" borderId="16" xfId="0" applyFont="1" applyBorder="1" applyAlignment="1" applyProtection="1">
      <alignment horizontal="left" vertical="center"/>
      <protection hidden="1"/>
    </xf>
    <xf numFmtId="0" fontId="8" fillId="0" borderId="30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vertical="center"/>
      <protection hidden="1"/>
    </xf>
    <xf numFmtId="0" fontId="8" fillId="0" borderId="18" xfId="0" applyFont="1" applyBorder="1" applyAlignment="1" applyProtection="1">
      <alignment vertical="center"/>
      <protection hidden="1"/>
    </xf>
    <xf numFmtId="0" fontId="8" fillId="0" borderId="19" xfId="0" applyFont="1" applyBorder="1" applyAlignment="1" applyProtection="1">
      <alignment vertical="center"/>
      <protection hidden="1"/>
    </xf>
    <xf numFmtId="49" fontId="5" fillId="0" borderId="4" xfId="0" applyNumberFormat="1" applyFont="1" applyBorder="1" applyAlignment="1" applyProtection="1">
      <alignment horizontal="right" vertical="center"/>
      <protection locked="0" hidden="1"/>
    </xf>
    <xf numFmtId="0" fontId="8" fillId="0" borderId="14" xfId="0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vertical="center"/>
      <protection hidden="1"/>
    </xf>
    <xf numFmtId="0" fontId="8" fillId="0" borderId="41" xfId="0" applyFont="1" applyBorder="1" applyAlignment="1" applyProtection="1">
      <alignment vertical="center"/>
      <protection hidden="1"/>
    </xf>
    <xf numFmtId="0" fontId="8" fillId="0" borderId="38" xfId="0" applyFont="1" applyBorder="1" applyAlignment="1" applyProtection="1">
      <alignment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 wrapText="1"/>
      <protection hidden="1"/>
    </xf>
    <xf numFmtId="0" fontId="4" fillId="5" borderId="42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3" fontId="5" fillId="0" borderId="4" xfId="0" applyNumberFormat="1" applyFont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4" xfId="0" applyFont="1" applyFill="1" applyBorder="1" applyAlignment="1" applyProtection="1">
      <alignment horizontal="left" vertical="center" wrapText="1"/>
      <protection hidden="1"/>
    </xf>
    <xf numFmtId="3" fontId="5" fillId="0" borderId="4" xfId="0" applyNumberFormat="1" applyFont="1" applyBorder="1" applyAlignment="1" applyProtection="1">
      <alignment vertical="center" wrapText="1"/>
      <protection hidden="1"/>
    </xf>
    <xf numFmtId="165" fontId="12" fillId="0" borderId="4" xfId="1" applyNumberFormat="1" applyFont="1" applyBorder="1" applyAlignment="1" applyProtection="1">
      <alignment vertical="center"/>
      <protection hidden="1"/>
    </xf>
    <xf numFmtId="3" fontId="12" fillId="0" borderId="4" xfId="0" applyNumberFormat="1" applyFont="1" applyBorder="1" applyAlignment="1" applyProtection="1">
      <alignment vertical="center" wrapText="1"/>
      <protection hidden="1"/>
    </xf>
    <xf numFmtId="3" fontId="11" fillId="0" borderId="0" xfId="0" applyNumberFormat="1" applyFont="1" applyProtection="1">
      <protection hidden="1"/>
    </xf>
    <xf numFmtId="3" fontId="4" fillId="2" borderId="4" xfId="0" applyNumberFormat="1" applyFont="1" applyFill="1" applyBorder="1" applyAlignment="1" applyProtection="1">
      <alignment vertical="center" wrapText="1"/>
      <protection hidden="1"/>
    </xf>
    <xf numFmtId="3" fontId="0" fillId="0" borderId="0" xfId="0" applyNumberFormat="1" applyProtection="1">
      <protection hidden="1"/>
    </xf>
    <xf numFmtId="0" fontId="10" fillId="0" borderId="4" xfId="0" applyFont="1" applyBorder="1" applyAlignment="1">
      <alignment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/>
    </xf>
    <xf numFmtId="3" fontId="4" fillId="0" borderId="4" xfId="0" applyNumberFormat="1" applyFont="1" applyBorder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 wrapText="1"/>
      <protection hidden="1"/>
    </xf>
    <xf numFmtId="0" fontId="7" fillId="4" borderId="3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7" fillId="4" borderId="6" xfId="0" applyFont="1" applyFill="1" applyBorder="1" applyAlignment="1" applyProtection="1">
      <alignment horizontal="center" vertical="center" wrapText="1"/>
      <protection hidden="1"/>
    </xf>
    <xf numFmtId="0" fontId="4" fillId="5" borderId="5" xfId="0" applyFont="1" applyFill="1" applyBorder="1" applyAlignment="1" applyProtection="1">
      <alignment horizontal="center" vertical="center" wrapText="1"/>
      <protection hidden="1"/>
    </xf>
    <xf numFmtId="0" fontId="4" fillId="5" borderId="7" xfId="0" applyFont="1" applyFill="1" applyBorder="1" applyAlignment="1" applyProtection="1">
      <alignment horizontal="center" vertical="center" wrapText="1"/>
      <protection hidden="1"/>
    </xf>
    <xf numFmtId="0" fontId="2" fillId="4" borderId="5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 applyProtection="1">
      <alignment horizontal="center" vertical="center"/>
      <protection hidden="1"/>
    </xf>
    <xf numFmtId="166" fontId="7" fillId="4" borderId="8" xfId="0" applyNumberFormat="1" applyFont="1" applyFill="1" applyBorder="1" applyAlignment="1" applyProtection="1">
      <alignment horizontal="center" vertical="center"/>
      <protection hidden="1"/>
    </xf>
    <xf numFmtId="166" fontId="7" fillId="4" borderId="9" xfId="0" applyNumberFormat="1" applyFont="1" applyFill="1" applyBorder="1" applyAlignment="1" applyProtection="1">
      <alignment horizontal="center" vertical="center"/>
      <protection hidden="1"/>
    </xf>
  </cellXfs>
  <cellStyles count="2">
    <cellStyle name="Moneda" xfId="1" builtinId="4"/>
    <cellStyle name="Normal" xfId="0" builtinId="0"/>
  </cellStyles>
  <dxfs count="655"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314325</xdr:colOff>
      <xdr:row>0</xdr:row>
      <xdr:rowOff>19050</xdr:rowOff>
    </xdr:from>
    <xdr:to>
      <xdr:col>19</xdr:col>
      <xdr:colOff>523875</xdr:colOff>
      <xdr:row>3</xdr:row>
      <xdr:rowOff>0</xdr:rowOff>
    </xdr:to>
    <xdr:pic>
      <xdr:nvPicPr>
        <xdr:cNvPr id="2" name="1 Imagen" descr="Descripción: C:\Users\migamez\AppData\Local\Microsoft\Windows\Temporary Internet Files\Content.Outlook\HK7VJRVP\LogoFND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0" y="19050"/>
          <a:ext cx="2552700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57151</xdr:colOff>
      <xdr:row>0</xdr:row>
      <xdr:rowOff>28575</xdr:rowOff>
    </xdr:from>
    <xdr:to>
      <xdr:col>16</xdr:col>
      <xdr:colOff>1333501</xdr:colOff>
      <xdr:row>2</xdr:row>
      <xdr:rowOff>161925</xdr:rowOff>
    </xdr:to>
    <xdr:pic>
      <xdr:nvPicPr>
        <xdr:cNvPr id="2" name="1 Imagen" descr="Descripción: C:\Users\migamez\AppData\Local\Microsoft\Windows\Temporary Internet Files\Content.Outlook\HK7VJRVP\LogoFND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6" y="28575"/>
          <a:ext cx="12763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T253"/>
  <sheetViews>
    <sheetView tabSelected="1" zoomScaleNormal="100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E10" sqref="E10"/>
    </sheetView>
  </sheetViews>
  <sheetFormatPr baseColWidth="10" defaultRowHeight="14.4" x14ac:dyDescent="0.3"/>
  <cols>
    <col min="1" max="1" width="11.44140625" customWidth="1"/>
    <col min="2" max="2" width="8.6640625" hidden="1" customWidth="1"/>
    <col min="3" max="3" width="12.109375" customWidth="1"/>
    <col min="4" max="4" width="8.6640625" customWidth="1"/>
    <col min="5" max="5" width="14.6640625" customWidth="1"/>
    <col min="6" max="6" width="11.6640625" customWidth="1"/>
    <col min="7" max="7" width="16.88671875" customWidth="1"/>
    <col min="8" max="9" width="12.6640625" customWidth="1"/>
    <col min="10" max="10" width="8.6640625" customWidth="1"/>
    <col min="11" max="11" width="10.6640625" customWidth="1"/>
    <col min="12" max="12" width="8.6640625" customWidth="1"/>
    <col min="13" max="13" width="15.5546875" customWidth="1"/>
    <col min="14" max="14" width="20.33203125" customWidth="1"/>
    <col min="15" max="15" width="6.88671875" hidden="1" customWidth="1"/>
    <col min="16" max="16" width="11.6640625" customWidth="1"/>
    <col min="17" max="18" width="7.44140625" customWidth="1"/>
    <col min="19" max="19" width="10.6640625" customWidth="1"/>
    <col min="20" max="20" width="12.6640625" customWidth="1"/>
  </cols>
  <sheetData>
    <row r="1" spans="1:20" s="1" customFormat="1" ht="12.75" customHeight="1" x14ac:dyDescent="0.25">
      <c r="A1" s="103" t="s">
        <v>167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9" t="s">
        <v>135</v>
      </c>
      <c r="O1" s="10"/>
      <c r="P1" s="19"/>
      <c r="Q1" s="20"/>
      <c r="R1" s="20"/>
      <c r="S1" s="20"/>
      <c r="T1" s="21"/>
    </row>
    <row r="2" spans="1:20" s="1" customFormat="1" ht="12.75" customHeight="1" x14ac:dyDescent="0.25">
      <c r="A2" s="105" t="s">
        <v>168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10"/>
      <c r="O2" s="11"/>
      <c r="P2" s="22"/>
      <c r="Q2" s="23"/>
      <c r="R2" s="23"/>
      <c r="S2" s="23"/>
      <c r="T2" s="24"/>
    </row>
    <row r="3" spans="1:20" s="1" customFormat="1" ht="12.75" customHeight="1" x14ac:dyDescent="0.25">
      <c r="A3" s="107" t="s">
        <v>227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8">
        <f ca="1">TODAY()</f>
        <v>43356</v>
      </c>
      <c r="O3" s="8"/>
      <c r="P3" s="25"/>
      <c r="Q3" s="26"/>
      <c r="R3" s="26"/>
      <c r="S3" s="26"/>
      <c r="T3" s="27"/>
    </row>
    <row r="4" spans="1:20" s="1" customFormat="1" ht="48" x14ac:dyDescent="0.25">
      <c r="A4" s="100" t="s">
        <v>207</v>
      </c>
      <c r="B4" s="100" t="s">
        <v>113</v>
      </c>
      <c r="C4" s="100" t="s">
        <v>209</v>
      </c>
      <c r="D4" s="101" t="s">
        <v>16</v>
      </c>
      <c r="E4" s="101" t="s">
        <v>0</v>
      </c>
      <c r="F4" s="100" t="s">
        <v>114</v>
      </c>
      <c r="G4" s="100" t="s">
        <v>208</v>
      </c>
      <c r="H4" s="101" t="s">
        <v>4</v>
      </c>
      <c r="I4" s="100" t="s">
        <v>5</v>
      </c>
      <c r="J4" s="100" t="s">
        <v>206</v>
      </c>
      <c r="K4" s="100" t="s">
        <v>133</v>
      </c>
      <c r="L4" s="100" t="s">
        <v>2</v>
      </c>
      <c r="M4" s="100" t="s">
        <v>153</v>
      </c>
      <c r="N4" s="100" t="s">
        <v>154</v>
      </c>
      <c r="O4" s="100" t="s">
        <v>137</v>
      </c>
      <c r="P4" s="100" t="s">
        <v>3</v>
      </c>
      <c r="Q4" s="100" t="s">
        <v>165</v>
      </c>
      <c r="R4" s="100" t="s">
        <v>155</v>
      </c>
      <c r="S4" s="100" t="s">
        <v>136</v>
      </c>
      <c r="T4" s="100" t="s">
        <v>156</v>
      </c>
    </row>
    <row r="5" spans="1:20" x14ac:dyDescent="0.3">
      <c r="A5" s="7">
        <v>900000000</v>
      </c>
      <c r="B5" s="5">
        <f t="shared" ref="B5:B122" si="0">(MID(A5,1,3))*1</f>
        <v>900</v>
      </c>
      <c r="C5" s="5" t="str">
        <f>VLOOKUP(B5,Datos!$I:$K,3,0)</f>
        <v>S/D</v>
      </c>
      <c r="D5" s="5" t="str">
        <f>VLOOKUP(B5,Datos!$I:$J,2,0)</f>
        <v>S/D</v>
      </c>
      <c r="E5" s="2"/>
      <c r="F5" s="2"/>
      <c r="G5" s="77"/>
      <c r="H5" s="28" t="e">
        <f>VLOOKUP(I5,Datos!A:B,2,0)</f>
        <v>#N/A</v>
      </c>
      <c r="I5" s="3"/>
      <c r="J5" s="4"/>
      <c r="K5" s="6"/>
      <c r="L5" s="4"/>
      <c r="M5" s="3"/>
      <c r="N5" s="3"/>
      <c r="O5" s="17">
        <f t="shared" ref="O5:O122" si="1">IF(P5&lt;&gt;"REQUERIMIENTO",1,0)</f>
        <v>1</v>
      </c>
      <c r="P5" s="9"/>
      <c r="Q5" s="2"/>
      <c r="R5" s="2"/>
      <c r="S5" s="4"/>
      <c r="T5" s="3"/>
    </row>
    <row r="6" spans="1:20" x14ac:dyDescent="0.3">
      <c r="A6" s="7">
        <v>900000000</v>
      </c>
      <c r="B6" s="5">
        <f t="shared" si="0"/>
        <v>900</v>
      </c>
      <c r="C6" s="5" t="str">
        <f>VLOOKUP(B6,Datos!$I:$K,3,0)</f>
        <v>S/D</v>
      </c>
      <c r="D6" s="5" t="str">
        <f>VLOOKUP(B6,Datos!$I:$J,2,0)</f>
        <v>S/D</v>
      </c>
      <c r="E6" s="2"/>
      <c r="F6" s="2"/>
      <c r="G6" s="77"/>
      <c r="H6" s="28" t="e">
        <f>VLOOKUP(I6,Datos!A:B,2,0)</f>
        <v>#N/A</v>
      </c>
      <c r="I6" s="3"/>
      <c r="J6" s="4"/>
      <c r="K6" s="6"/>
      <c r="L6" s="4"/>
      <c r="M6" s="3"/>
      <c r="N6" s="3"/>
      <c r="O6" s="17">
        <f t="shared" si="1"/>
        <v>1</v>
      </c>
      <c r="P6" s="9"/>
      <c r="Q6" s="2"/>
      <c r="R6" s="2"/>
      <c r="S6" s="4"/>
      <c r="T6" s="3"/>
    </row>
    <row r="7" spans="1:20" x14ac:dyDescent="0.3">
      <c r="A7" s="7">
        <v>900000000</v>
      </c>
      <c r="B7" s="5">
        <f t="shared" si="0"/>
        <v>900</v>
      </c>
      <c r="C7" s="5" t="str">
        <f>VLOOKUP(B7,Datos!$I:$K,3,0)</f>
        <v>S/D</v>
      </c>
      <c r="D7" s="5" t="str">
        <f>VLOOKUP(B7,Datos!$I:$J,2,0)</f>
        <v>S/D</v>
      </c>
      <c r="E7" s="2"/>
      <c r="F7" s="2"/>
      <c r="G7" s="77"/>
      <c r="H7" s="28" t="e">
        <f>VLOOKUP(I7,Datos!A:B,2,0)</f>
        <v>#N/A</v>
      </c>
      <c r="I7" s="3"/>
      <c r="J7" s="4"/>
      <c r="K7" s="6"/>
      <c r="L7" s="4"/>
      <c r="M7" s="3"/>
      <c r="N7" s="3"/>
      <c r="O7" s="17">
        <f t="shared" si="1"/>
        <v>1</v>
      </c>
      <c r="P7" s="9"/>
      <c r="Q7" s="2"/>
      <c r="R7" s="2"/>
      <c r="S7" s="4"/>
      <c r="T7" s="3"/>
    </row>
    <row r="8" spans="1:20" x14ac:dyDescent="0.3">
      <c r="A8" s="7">
        <v>900000000</v>
      </c>
      <c r="B8" s="5">
        <f t="shared" si="0"/>
        <v>900</v>
      </c>
      <c r="C8" s="5" t="str">
        <f>VLOOKUP(B8,Datos!$I:$K,3,0)</f>
        <v>S/D</v>
      </c>
      <c r="D8" s="5" t="str">
        <f>VLOOKUP(B8,Datos!$I:$J,2,0)</f>
        <v>S/D</v>
      </c>
      <c r="E8" s="2"/>
      <c r="F8" s="2"/>
      <c r="G8" s="77"/>
      <c r="H8" s="28" t="e">
        <f>VLOOKUP(I8,Datos!A:B,2,0)</f>
        <v>#N/A</v>
      </c>
      <c r="I8" s="3"/>
      <c r="J8" s="4"/>
      <c r="K8" s="6"/>
      <c r="L8" s="4"/>
      <c r="M8" s="3"/>
      <c r="N8" s="3"/>
      <c r="O8" s="17">
        <f t="shared" si="1"/>
        <v>1</v>
      </c>
      <c r="P8" s="9"/>
      <c r="Q8" s="2"/>
      <c r="R8" s="2"/>
      <c r="S8" s="4"/>
      <c r="T8" s="3"/>
    </row>
    <row r="9" spans="1:20" x14ac:dyDescent="0.3">
      <c r="A9" s="7">
        <v>900000000</v>
      </c>
      <c r="B9" s="5">
        <f t="shared" si="0"/>
        <v>900</v>
      </c>
      <c r="C9" s="5" t="str">
        <f>VLOOKUP(B9,Datos!$I:$K,3,0)</f>
        <v>S/D</v>
      </c>
      <c r="D9" s="5" t="str">
        <f>VLOOKUP(B9,Datos!$I:$J,2,0)</f>
        <v>S/D</v>
      </c>
      <c r="E9" s="2"/>
      <c r="F9" s="2"/>
      <c r="G9" s="77"/>
      <c r="H9" s="28" t="e">
        <f>VLOOKUP(I9,Datos!A:B,2,0)</f>
        <v>#N/A</v>
      </c>
      <c r="I9" s="3"/>
      <c r="J9" s="4"/>
      <c r="K9" s="6"/>
      <c r="L9" s="4"/>
      <c r="M9" s="3"/>
      <c r="N9" s="3"/>
      <c r="O9" s="17">
        <f t="shared" si="1"/>
        <v>1</v>
      </c>
      <c r="P9" s="9"/>
      <c r="Q9" s="2"/>
      <c r="R9" s="2"/>
      <c r="S9" s="4"/>
      <c r="T9" s="3"/>
    </row>
    <row r="10" spans="1:20" x14ac:dyDescent="0.3">
      <c r="A10" s="7">
        <v>900000000</v>
      </c>
      <c r="B10" s="5">
        <f t="shared" si="0"/>
        <v>900</v>
      </c>
      <c r="C10" s="5" t="str">
        <f>VLOOKUP(B10,Datos!$I:$K,3,0)</f>
        <v>S/D</v>
      </c>
      <c r="D10" s="5" t="str">
        <f>VLOOKUP(B10,Datos!$I:$J,2,0)</f>
        <v>S/D</v>
      </c>
      <c r="E10" s="2"/>
      <c r="F10" s="2"/>
      <c r="G10" s="77"/>
      <c r="H10" s="28" t="e">
        <f>VLOOKUP(I10,Datos!A:B,2,0)</f>
        <v>#N/A</v>
      </c>
      <c r="I10" s="3"/>
      <c r="J10" s="4"/>
      <c r="K10" s="6"/>
      <c r="L10" s="4"/>
      <c r="M10" s="3"/>
      <c r="N10" s="3"/>
      <c r="O10" s="17">
        <f t="shared" si="1"/>
        <v>1</v>
      </c>
      <c r="P10" s="9"/>
      <c r="Q10" s="2"/>
      <c r="R10" s="2"/>
      <c r="S10" s="4"/>
      <c r="T10" s="3"/>
    </row>
    <row r="11" spans="1:20" x14ac:dyDescent="0.3">
      <c r="A11" s="7">
        <v>900000000</v>
      </c>
      <c r="B11" s="5">
        <f t="shared" si="0"/>
        <v>900</v>
      </c>
      <c r="C11" s="5" t="str">
        <f>VLOOKUP(B11,Datos!$I:$K,3,0)</f>
        <v>S/D</v>
      </c>
      <c r="D11" s="5" t="str">
        <f>VLOOKUP(B11,Datos!$I:$J,2,0)</f>
        <v>S/D</v>
      </c>
      <c r="E11" s="2"/>
      <c r="F11" s="2"/>
      <c r="G11" s="77"/>
      <c r="H11" s="28" t="e">
        <f>VLOOKUP(I11,Datos!A:B,2,0)</f>
        <v>#N/A</v>
      </c>
      <c r="I11" s="3"/>
      <c r="J11" s="4"/>
      <c r="K11" s="6"/>
      <c r="L11" s="4"/>
      <c r="M11" s="3"/>
      <c r="N11" s="3"/>
      <c r="O11" s="17">
        <f t="shared" si="1"/>
        <v>1</v>
      </c>
      <c r="P11" s="9"/>
      <c r="Q11" s="2"/>
      <c r="R11" s="2"/>
      <c r="S11" s="4"/>
      <c r="T11" s="3"/>
    </row>
    <row r="12" spans="1:20" x14ac:dyDescent="0.3">
      <c r="A12" s="7">
        <v>900000000</v>
      </c>
      <c r="B12" s="5">
        <f t="shared" si="0"/>
        <v>900</v>
      </c>
      <c r="C12" s="5" t="str">
        <f>VLOOKUP(B12,Datos!$I:$K,3,0)</f>
        <v>S/D</v>
      </c>
      <c r="D12" s="5" t="str">
        <f>VLOOKUP(B12,Datos!$I:$J,2,0)</f>
        <v>S/D</v>
      </c>
      <c r="E12" s="2"/>
      <c r="F12" s="2"/>
      <c r="G12" s="77"/>
      <c r="H12" s="28" t="e">
        <f>VLOOKUP(I12,Datos!A:B,2,0)</f>
        <v>#N/A</v>
      </c>
      <c r="I12" s="3"/>
      <c r="J12" s="4"/>
      <c r="K12" s="6"/>
      <c r="L12" s="4"/>
      <c r="M12" s="3"/>
      <c r="N12" s="3"/>
      <c r="O12" s="17">
        <f t="shared" si="1"/>
        <v>1</v>
      </c>
      <c r="P12" s="9"/>
      <c r="Q12" s="2"/>
      <c r="R12" s="2"/>
      <c r="S12" s="4"/>
      <c r="T12" s="3"/>
    </row>
    <row r="13" spans="1:20" x14ac:dyDescent="0.3">
      <c r="A13" s="7">
        <v>900000000</v>
      </c>
      <c r="B13" s="5">
        <f t="shared" si="0"/>
        <v>900</v>
      </c>
      <c r="C13" s="5" t="str">
        <f>VLOOKUP(B13,Datos!$I:$K,3,0)</f>
        <v>S/D</v>
      </c>
      <c r="D13" s="5" t="str">
        <f>VLOOKUP(B13,Datos!$I:$J,2,0)</f>
        <v>S/D</v>
      </c>
      <c r="E13" s="2"/>
      <c r="F13" s="2"/>
      <c r="G13" s="77"/>
      <c r="H13" s="28" t="e">
        <f>VLOOKUP(I13,Datos!A:B,2,0)</f>
        <v>#N/A</v>
      </c>
      <c r="I13" s="3"/>
      <c r="J13" s="4"/>
      <c r="K13" s="6"/>
      <c r="L13" s="4"/>
      <c r="M13" s="3"/>
      <c r="N13" s="3"/>
      <c r="O13" s="17">
        <f t="shared" si="1"/>
        <v>1</v>
      </c>
      <c r="P13" s="9"/>
      <c r="Q13" s="2"/>
      <c r="R13" s="2"/>
      <c r="S13" s="4"/>
      <c r="T13" s="3"/>
    </row>
    <row r="14" spans="1:20" x14ac:dyDescent="0.3">
      <c r="A14" s="7">
        <v>900000000</v>
      </c>
      <c r="B14" s="5">
        <f t="shared" si="0"/>
        <v>900</v>
      </c>
      <c r="C14" s="5" t="str">
        <f>VLOOKUP(B14,Datos!$I:$K,3,0)</f>
        <v>S/D</v>
      </c>
      <c r="D14" s="5" t="str">
        <f>VLOOKUP(B14,Datos!$I:$J,2,0)</f>
        <v>S/D</v>
      </c>
      <c r="E14" s="2"/>
      <c r="F14" s="2"/>
      <c r="G14" s="77"/>
      <c r="H14" s="28" t="e">
        <f>VLOOKUP(I14,Datos!A:B,2,0)</f>
        <v>#N/A</v>
      </c>
      <c r="I14" s="3"/>
      <c r="J14" s="4"/>
      <c r="K14" s="6"/>
      <c r="L14" s="4"/>
      <c r="M14" s="3"/>
      <c r="N14" s="3"/>
      <c r="O14" s="17">
        <f t="shared" si="1"/>
        <v>1</v>
      </c>
      <c r="P14" s="9"/>
      <c r="Q14" s="2"/>
      <c r="R14" s="2"/>
      <c r="S14" s="4"/>
      <c r="T14" s="3"/>
    </row>
    <row r="15" spans="1:20" x14ac:dyDescent="0.3">
      <c r="A15" s="7">
        <v>900000000</v>
      </c>
      <c r="B15" s="5">
        <f t="shared" si="0"/>
        <v>900</v>
      </c>
      <c r="C15" s="5" t="str">
        <f>VLOOKUP(B15,Datos!$I:$K,3,0)</f>
        <v>S/D</v>
      </c>
      <c r="D15" s="5" t="str">
        <f>VLOOKUP(B15,Datos!$I:$J,2,0)</f>
        <v>S/D</v>
      </c>
      <c r="E15" s="2"/>
      <c r="F15" s="2"/>
      <c r="G15" s="77"/>
      <c r="H15" s="28" t="e">
        <f>VLOOKUP(I15,Datos!A:B,2,0)</f>
        <v>#N/A</v>
      </c>
      <c r="I15" s="3"/>
      <c r="J15" s="4"/>
      <c r="K15" s="6"/>
      <c r="L15" s="4"/>
      <c r="M15" s="3"/>
      <c r="N15" s="3"/>
      <c r="O15" s="17">
        <f t="shared" si="1"/>
        <v>1</v>
      </c>
      <c r="P15" s="9"/>
      <c r="Q15" s="2"/>
      <c r="R15" s="2"/>
      <c r="S15" s="4"/>
      <c r="T15" s="3"/>
    </row>
    <row r="16" spans="1:20" x14ac:dyDescent="0.3">
      <c r="A16" s="7">
        <v>900000000</v>
      </c>
      <c r="B16" s="5">
        <f t="shared" si="0"/>
        <v>900</v>
      </c>
      <c r="C16" s="5" t="str">
        <f>VLOOKUP(B16,Datos!$I:$K,3,0)</f>
        <v>S/D</v>
      </c>
      <c r="D16" s="5" t="str">
        <f>VLOOKUP(B16,Datos!$I:$J,2,0)</f>
        <v>S/D</v>
      </c>
      <c r="E16" s="2"/>
      <c r="F16" s="2"/>
      <c r="G16" s="77"/>
      <c r="H16" s="28" t="e">
        <f>VLOOKUP(I16,Datos!A:B,2,0)</f>
        <v>#N/A</v>
      </c>
      <c r="I16" s="3"/>
      <c r="J16" s="4"/>
      <c r="K16" s="6"/>
      <c r="L16" s="4"/>
      <c r="M16" s="3"/>
      <c r="N16" s="3"/>
      <c r="O16" s="17">
        <f t="shared" si="1"/>
        <v>1</v>
      </c>
      <c r="P16" s="9"/>
      <c r="Q16" s="2"/>
      <c r="R16" s="2"/>
      <c r="S16" s="4"/>
      <c r="T16" s="3"/>
    </row>
    <row r="17" spans="1:20" x14ac:dyDescent="0.3">
      <c r="A17" s="7">
        <v>900000000</v>
      </c>
      <c r="B17" s="5">
        <f t="shared" si="0"/>
        <v>900</v>
      </c>
      <c r="C17" s="5" t="str">
        <f>VLOOKUP(B17,Datos!$I:$K,3,0)</f>
        <v>S/D</v>
      </c>
      <c r="D17" s="5" t="str">
        <f>VLOOKUP(B17,Datos!$I:$J,2,0)</f>
        <v>S/D</v>
      </c>
      <c r="E17" s="2"/>
      <c r="F17" s="2"/>
      <c r="G17" s="77"/>
      <c r="H17" s="28" t="e">
        <f>VLOOKUP(I17,Datos!A:B,2,0)</f>
        <v>#N/A</v>
      </c>
      <c r="I17" s="3"/>
      <c r="J17" s="4"/>
      <c r="K17" s="6"/>
      <c r="L17" s="4"/>
      <c r="M17" s="3"/>
      <c r="N17" s="3"/>
      <c r="O17" s="17">
        <f t="shared" si="1"/>
        <v>1</v>
      </c>
      <c r="P17" s="9"/>
      <c r="Q17" s="2"/>
      <c r="R17" s="2"/>
      <c r="S17" s="4"/>
      <c r="T17" s="3"/>
    </row>
    <row r="18" spans="1:20" x14ac:dyDescent="0.3">
      <c r="A18" s="7">
        <v>900000000</v>
      </c>
      <c r="B18" s="5">
        <f t="shared" si="0"/>
        <v>900</v>
      </c>
      <c r="C18" s="5" t="str">
        <f>VLOOKUP(B18,Datos!$I:$K,3,0)</f>
        <v>S/D</v>
      </c>
      <c r="D18" s="5" t="str">
        <f>VLOOKUP(B18,Datos!$I:$J,2,0)</f>
        <v>S/D</v>
      </c>
      <c r="E18" s="2"/>
      <c r="F18" s="2"/>
      <c r="G18" s="77"/>
      <c r="H18" s="28" t="e">
        <f>VLOOKUP(I18,Datos!A:B,2,0)</f>
        <v>#N/A</v>
      </c>
      <c r="I18" s="3"/>
      <c r="J18" s="4"/>
      <c r="K18" s="6"/>
      <c r="L18" s="4"/>
      <c r="M18" s="3"/>
      <c r="N18" s="3"/>
      <c r="O18" s="17">
        <f t="shared" si="1"/>
        <v>1</v>
      </c>
      <c r="P18" s="9"/>
      <c r="Q18" s="2"/>
      <c r="R18" s="2"/>
      <c r="S18" s="4"/>
      <c r="T18" s="3"/>
    </row>
    <row r="19" spans="1:20" x14ac:dyDescent="0.3">
      <c r="A19" s="7">
        <v>900000000</v>
      </c>
      <c r="B19" s="5">
        <f t="shared" si="0"/>
        <v>900</v>
      </c>
      <c r="C19" s="5" t="str">
        <f>VLOOKUP(B19,Datos!$I:$K,3,0)</f>
        <v>S/D</v>
      </c>
      <c r="D19" s="5" t="str">
        <f>VLOOKUP(B19,Datos!$I:$J,2,0)</f>
        <v>S/D</v>
      </c>
      <c r="E19" s="2"/>
      <c r="F19" s="2"/>
      <c r="G19" s="77"/>
      <c r="H19" s="28" t="e">
        <f>VLOOKUP(I19,Datos!A:B,2,0)</f>
        <v>#N/A</v>
      </c>
      <c r="I19" s="3"/>
      <c r="J19" s="4"/>
      <c r="K19" s="6"/>
      <c r="L19" s="4"/>
      <c r="M19" s="3"/>
      <c r="N19" s="3"/>
      <c r="O19" s="17">
        <f t="shared" si="1"/>
        <v>1</v>
      </c>
      <c r="P19" s="9"/>
      <c r="Q19" s="2"/>
      <c r="R19" s="2"/>
      <c r="S19" s="4"/>
      <c r="T19" s="3"/>
    </row>
    <row r="20" spans="1:20" x14ac:dyDescent="0.3">
      <c r="A20" s="7">
        <v>900000000</v>
      </c>
      <c r="B20" s="5">
        <f t="shared" si="0"/>
        <v>900</v>
      </c>
      <c r="C20" s="5" t="str">
        <f>VLOOKUP(B20,Datos!$I:$K,3,0)</f>
        <v>S/D</v>
      </c>
      <c r="D20" s="5" t="str">
        <f>VLOOKUP(B20,Datos!$I:$J,2,0)</f>
        <v>S/D</v>
      </c>
      <c r="E20" s="2"/>
      <c r="F20" s="2"/>
      <c r="G20" s="77"/>
      <c r="H20" s="28" t="e">
        <f>VLOOKUP(I20,Datos!A:B,2,0)</f>
        <v>#N/A</v>
      </c>
      <c r="I20" s="3"/>
      <c r="J20" s="4"/>
      <c r="K20" s="6"/>
      <c r="L20" s="4"/>
      <c r="M20" s="3"/>
      <c r="N20" s="3"/>
      <c r="O20" s="17">
        <f t="shared" si="1"/>
        <v>1</v>
      </c>
      <c r="P20" s="9"/>
      <c r="Q20" s="2"/>
      <c r="R20" s="2"/>
      <c r="S20" s="4"/>
      <c r="T20" s="3"/>
    </row>
    <row r="21" spans="1:20" x14ac:dyDescent="0.3">
      <c r="A21" s="7">
        <v>900000000</v>
      </c>
      <c r="B21" s="5">
        <f t="shared" si="0"/>
        <v>900</v>
      </c>
      <c r="C21" s="5" t="str">
        <f>VLOOKUP(B21,Datos!$I:$K,3,0)</f>
        <v>S/D</v>
      </c>
      <c r="D21" s="5" t="str">
        <f>VLOOKUP(B21,Datos!$I:$J,2,0)</f>
        <v>S/D</v>
      </c>
      <c r="E21" s="2"/>
      <c r="F21" s="2"/>
      <c r="G21" s="77"/>
      <c r="H21" s="28" t="e">
        <f>VLOOKUP(I21,Datos!A:B,2,0)</f>
        <v>#N/A</v>
      </c>
      <c r="I21" s="3"/>
      <c r="J21" s="4"/>
      <c r="K21" s="6"/>
      <c r="L21" s="4"/>
      <c r="M21" s="3"/>
      <c r="N21" s="3"/>
      <c r="O21" s="17">
        <f t="shared" si="1"/>
        <v>1</v>
      </c>
      <c r="P21" s="9"/>
      <c r="Q21" s="2"/>
      <c r="R21" s="2"/>
      <c r="S21" s="4"/>
      <c r="T21" s="3"/>
    </row>
    <row r="22" spans="1:20" x14ac:dyDescent="0.3">
      <c r="A22" s="7">
        <v>900000000</v>
      </c>
      <c r="B22" s="5">
        <f t="shared" si="0"/>
        <v>900</v>
      </c>
      <c r="C22" s="5" t="str">
        <f>VLOOKUP(B22,Datos!$I:$K,3,0)</f>
        <v>S/D</v>
      </c>
      <c r="D22" s="5" t="str">
        <f>VLOOKUP(B22,Datos!$I:$J,2,0)</f>
        <v>S/D</v>
      </c>
      <c r="E22" s="2"/>
      <c r="F22" s="2"/>
      <c r="G22" s="77"/>
      <c r="H22" s="28" t="e">
        <f>VLOOKUP(I22,Datos!A:B,2,0)</f>
        <v>#N/A</v>
      </c>
      <c r="I22" s="3"/>
      <c r="J22" s="4"/>
      <c r="K22" s="6"/>
      <c r="L22" s="4"/>
      <c r="M22" s="3"/>
      <c r="N22" s="3"/>
      <c r="O22" s="17">
        <f t="shared" si="1"/>
        <v>1</v>
      </c>
      <c r="P22" s="9"/>
      <c r="Q22" s="2"/>
      <c r="R22" s="2"/>
      <c r="S22" s="4"/>
      <c r="T22" s="3"/>
    </row>
    <row r="23" spans="1:20" x14ac:dyDescent="0.3">
      <c r="A23" s="7">
        <v>900000000</v>
      </c>
      <c r="B23" s="5">
        <f t="shared" si="0"/>
        <v>900</v>
      </c>
      <c r="C23" s="5" t="str">
        <f>VLOOKUP(B23,Datos!$I:$K,3,0)</f>
        <v>S/D</v>
      </c>
      <c r="D23" s="5" t="str">
        <f>VLOOKUP(B23,Datos!$I:$J,2,0)</f>
        <v>S/D</v>
      </c>
      <c r="E23" s="2"/>
      <c r="F23" s="2"/>
      <c r="G23" s="77"/>
      <c r="H23" s="28" t="e">
        <f>VLOOKUP(I23,Datos!A:B,2,0)</f>
        <v>#N/A</v>
      </c>
      <c r="I23" s="3"/>
      <c r="J23" s="4"/>
      <c r="K23" s="6"/>
      <c r="L23" s="4"/>
      <c r="M23" s="3"/>
      <c r="N23" s="3"/>
      <c r="O23" s="17">
        <f t="shared" si="1"/>
        <v>1</v>
      </c>
      <c r="P23" s="9"/>
      <c r="Q23" s="2"/>
      <c r="R23" s="2"/>
      <c r="S23" s="4"/>
      <c r="T23" s="3"/>
    </row>
    <row r="24" spans="1:20" x14ac:dyDescent="0.3">
      <c r="A24" s="7">
        <v>900000000</v>
      </c>
      <c r="B24" s="5">
        <f t="shared" si="0"/>
        <v>900</v>
      </c>
      <c r="C24" s="5" t="str">
        <f>VLOOKUP(B24,Datos!$I:$K,3,0)</f>
        <v>S/D</v>
      </c>
      <c r="D24" s="5" t="str">
        <f>VLOOKUP(B24,Datos!$I:$J,2,0)</f>
        <v>S/D</v>
      </c>
      <c r="E24" s="2"/>
      <c r="F24" s="2"/>
      <c r="G24" s="77"/>
      <c r="H24" s="28" t="e">
        <f>VLOOKUP(I24,Datos!A:B,2,0)</f>
        <v>#N/A</v>
      </c>
      <c r="I24" s="3"/>
      <c r="J24" s="4"/>
      <c r="K24" s="6"/>
      <c r="L24" s="4"/>
      <c r="M24" s="3"/>
      <c r="N24" s="3"/>
      <c r="O24" s="17">
        <f t="shared" si="1"/>
        <v>1</v>
      </c>
      <c r="P24" s="9"/>
      <c r="Q24" s="2"/>
      <c r="R24" s="2"/>
      <c r="S24" s="4"/>
      <c r="T24" s="3"/>
    </row>
    <row r="25" spans="1:20" x14ac:dyDescent="0.3">
      <c r="A25" s="7">
        <v>900000000</v>
      </c>
      <c r="B25" s="5">
        <f t="shared" si="0"/>
        <v>900</v>
      </c>
      <c r="C25" s="5" t="str">
        <f>VLOOKUP(B25,Datos!$I:$K,3,0)</f>
        <v>S/D</v>
      </c>
      <c r="D25" s="5" t="str">
        <f>VLOOKUP(B25,Datos!$I:$J,2,0)</f>
        <v>S/D</v>
      </c>
      <c r="E25" s="2"/>
      <c r="F25" s="2"/>
      <c r="G25" s="77"/>
      <c r="H25" s="28" t="e">
        <f>VLOOKUP(I25,Datos!A:B,2,0)</f>
        <v>#N/A</v>
      </c>
      <c r="I25" s="3"/>
      <c r="J25" s="4"/>
      <c r="K25" s="6"/>
      <c r="L25" s="4"/>
      <c r="M25" s="3"/>
      <c r="N25" s="3"/>
      <c r="O25" s="17">
        <f t="shared" si="1"/>
        <v>1</v>
      </c>
      <c r="P25" s="9"/>
      <c r="Q25" s="2"/>
      <c r="R25" s="2"/>
      <c r="S25" s="4"/>
      <c r="T25" s="3"/>
    </row>
    <row r="26" spans="1:20" x14ac:dyDescent="0.3">
      <c r="A26" s="7">
        <v>900000000</v>
      </c>
      <c r="B26" s="5">
        <f t="shared" si="0"/>
        <v>900</v>
      </c>
      <c r="C26" s="5" t="str">
        <f>VLOOKUP(B26,Datos!$I:$K,3,0)</f>
        <v>S/D</v>
      </c>
      <c r="D26" s="5" t="str">
        <f>VLOOKUP(B26,Datos!$I:$J,2,0)</f>
        <v>S/D</v>
      </c>
      <c r="E26" s="2"/>
      <c r="F26" s="2"/>
      <c r="G26" s="77"/>
      <c r="H26" s="28" t="e">
        <f>VLOOKUP(I26,Datos!A:B,2,0)</f>
        <v>#N/A</v>
      </c>
      <c r="I26" s="3"/>
      <c r="J26" s="4"/>
      <c r="K26" s="6"/>
      <c r="L26" s="4"/>
      <c r="M26" s="3"/>
      <c r="N26" s="3"/>
      <c r="O26" s="17">
        <f t="shared" si="1"/>
        <v>1</v>
      </c>
      <c r="P26" s="9"/>
      <c r="Q26" s="2"/>
      <c r="R26" s="2"/>
      <c r="S26" s="4"/>
      <c r="T26" s="3"/>
    </row>
    <row r="27" spans="1:20" x14ac:dyDescent="0.3">
      <c r="A27" s="7">
        <v>900000000</v>
      </c>
      <c r="B27" s="5">
        <f t="shared" si="0"/>
        <v>900</v>
      </c>
      <c r="C27" s="5" t="str">
        <f>VLOOKUP(B27,Datos!$I:$K,3,0)</f>
        <v>S/D</v>
      </c>
      <c r="D27" s="5" t="str">
        <f>VLOOKUP(B27,Datos!$I:$J,2,0)</f>
        <v>S/D</v>
      </c>
      <c r="E27" s="2"/>
      <c r="F27" s="2"/>
      <c r="G27" s="77"/>
      <c r="H27" s="28" t="e">
        <f>VLOOKUP(I27,Datos!A:B,2,0)</f>
        <v>#N/A</v>
      </c>
      <c r="I27" s="3"/>
      <c r="J27" s="4"/>
      <c r="K27" s="6"/>
      <c r="L27" s="4"/>
      <c r="M27" s="3"/>
      <c r="N27" s="3"/>
      <c r="O27" s="17">
        <f t="shared" si="1"/>
        <v>1</v>
      </c>
      <c r="P27" s="9"/>
      <c r="Q27" s="2"/>
      <c r="R27" s="2"/>
      <c r="S27" s="4"/>
      <c r="T27" s="3"/>
    </row>
    <row r="28" spans="1:20" x14ac:dyDescent="0.3">
      <c r="A28" s="7">
        <v>900000000</v>
      </c>
      <c r="B28" s="5">
        <f t="shared" si="0"/>
        <v>900</v>
      </c>
      <c r="C28" s="5" t="str">
        <f>VLOOKUP(B28,Datos!$I:$K,3,0)</f>
        <v>S/D</v>
      </c>
      <c r="D28" s="5" t="str">
        <f>VLOOKUP(B28,Datos!$I:$J,2,0)</f>
        <v>S/D</v>
      </c>
      <c r="E28" s="2"/>
      <c r="F28" s="2"/>
      <c r="G28" s="77"/>
      <c r="H28" s="28" t="e">
        <f>VLOOKUP(I28,Datos!A:B,2,0)</f>
        <v>#N/A</v>
      </c>
      <c r="I28" s="3"/>
      <c r="J28" s="4"/>
      <c r="K28" s="6"/>
      <c r="L28" s="4"/>
      <c r="M28" s="3"/>
      <c r="N28" s="3"/>
      <c r="O28" s="17">
        <f t="shared" si="1"/>
        <v>1</v>
      </c>
      <c r="P28" s="9"/>
      <c r="Q28" s="2"/>
      <c r="R28" s="2"/>
      <c r="S28" s="4"/>
      <c r="T28" s="3"/>
    </row>
    <row r="29" spans="1:20" x14ac:dyDescent="0.3">
      <c r="A29" s="7">
        <v>900000000</v>
      </c>
      <c r="B29" s="5">
        <f t="shared" si="0"/>
        <v>900</v>
      </c>
      <c r="C29" s="5" t="str">
        <f>VLOOKUP(B29,Datos!$I:$K,3,0)</f>
        <v>S/D</v>
      </c>
      <c r="D29" s="5" t="str">
        <f>VLOOKUP(B29,Datos!$I:$J,2,0)</f>
        <v>S/D</v>
      </c>
      <c r="E29" s="2"/>
      <c r="F29" s="2"/>
      <c r="G29" s="77"/>
      <c r="H29" s="28" t="e">
        <f>VLOOKUP(I29,Datos!A:B,2,0)</f>
        <v>#N/A</v>
      </c>
      <c r="I29" s="3"/>
      <c r="J29" s="4"/>
      <c r="K29" s="6"/>
      <c r="L29" s="4"/>
      <c r="M29" s="3"/>
      <c r="N29" s="3"/>
      <c r="O29" s="17">
        <f t="shared" si="1"/>
        <v>1</v>
      </c>
      <c r="P29" s="9"/>
      <c r="Q29" s="2"/>
      <c r="R29" s="2"/>
      <c r="S29" s="4"/>
      <c r="T29" s="3"/>
    </row>
    <row r="30" spans="1:20" x14ac:dyDescent="0.3">
      <c r="A30" s="7">
        <v>900000000</v>
      </c>
      <c r="B30" s="5">
        <f t="shared" si="0"/>
        <v>900</v>
      </c>
      <c r="C30" s="5" t="str">
        <f>VLOOKUP(B30,Datos!$I:$K,3,0)</f>
        <v>S/D</v>
      </c>
      <c r="D30" s="5" t="str">
        <f>VLOOKUP(B30,Datos!$I:$J,2,0)</f>
        <v>S/D</v>
      </c>
      <c r="E30" s="2"/>
      <c r="F30" s="2"/>
      <c r="G30" s="77"/>
      <c r="H30" s="28" t="e">
        <f>VLOOKUP(I30,Datos!A:B,2,0)</f>
        <v>#N/A</v>
      </c>
      <c r="I30" s="3"/>
      <c r="J30" s="4"/>
      <c r="K30" s="6"/>
      <c r="L30" s="4"/>
      <c r="M30" s="3"/>
      <c r="N30" s="99"/>
      <c r="O30" s="17">
        <f t="shared" si="1"/>
        <v>1</v>
      </c>
      <c r="P30" s="9"/>
      <c r="Q30" s="2"/>
      <c r="R30" s="2"/>
      <c r="S30" s="4"/>
      <c r="T30" s="3"/>
    </row>
    <row r="31" spans="1:20" x14ac:dyDescent="0.3">
      <c r="A31" s="7">
        <v>900000000</v>
      </c>
      <c r="B31" s="5">
        <f t="shared" si="0"/>
        <v>900</v>
      </c>
      <c r="C31" s="5" t="str">
        <f>VLOOKUP(B31,Datos!$I:$K,3,0)</f>
        <v>S/D</v>
      </c>
      <c r="D31" s="5" t="str">
        <f>VLOOKUP(B31,Datos!$I:$J,2,0)</f>
        <v>S/D</v>
      </c>
      <c r="E31" s="2"/>
      <c r="F31" s="2"/>
      <c r="G31" s="77"/>
      <c r="H31" s="28" t="e">
        <f>VLOOKUP(I31,Datos!A:B,2,0)</f>
        <v>#N/A</v>
      </c>
      <c r="I31" s="3"/>
      <c r="J31" s="4"/>
      <c r="K31" s="6"/>
      <c r="L31" s="4"/>
      <c r="M31" s="3"/>
      <c r="N31" s="99"/>
      <c r="O31" s="17">
        <f t="shared" si="1"/>
        <v>1</v>
      </c>
      <c r="P31" s="9"/>
      <c r="Q31" s="2"/>
      <c r="R31" s="2"/>
      <c r="S31" s="4"/>
      <c r="T31" s="3"/>
    </row>
    <row r="32" spans="1:20" x14ac:dyDescent="0.3">
      <c r="A32" s="7">
        <v>900000000</v>
      </c>
      <c r="B32" s="5">
        <f t="shared" si="0"/>
        <v>900</v>
      </c>
      <c r="C32" s="5" t="str">
        <f>VLOOKUP(B32,Datos!$I:$K,3,0)</f>
        <v>S/D</v>
      </c>
      <c r="D32" s="5" t="str">
        <f>VLOOKUP(B32,Datos!$I:$J,2,0)</f>
        <v>S/D</v>
      </c>
      <c r="E32" s="2"/>
      <c r="F32" s="2"/>
      <c r="G32" s="77"/>
      <c r="H32" s="28" t="e">
        <f>VLOOKUP(I32,Datos!A:B,2,0)</f>
        <v>#N/A</v>
      </c>
      <c r="I32" s="3"/>
      <c r="J32" s="4"/>
      <c r="K32" s="6"/>
      <c r="L32" s="4"/>
      <c r="M32" s="3"/>
      <c r="N32" s="99"/>
      <c r="O32" s="17">
        <f t="shared" si="1"/>
        <v>1</v>
      </c>
      <c r="P32" s="9"/>
      <c r="Q32" s="2"/>
      <c r="R32" s="2"/>
      <c r="S32" s="4"/>
      <c r="T32" s="3"/>
    </row>
    <row r="33" spans="1:20" x14ac:dyDescent="0.3">
      <c r="A33" s="7">
        <v>900000000</v>
      </c>
      <c r="B33" s="5">
        <f t="shared" si="0"/>
        <v>900</v>
      </c>
      <c r="C33" s="5" t="str">
        <f>VLOOKUP(B33,Datos!$I:$K,3,0)</f>
        <v>S/D</v>
      </c>
      <c r="D33" s="5" t="str">
        <f>VLOOKUP(B33,Datos!$I:$J,2,0)</f>
        <v>S/D</v>
      </c>
      <c r="E33" s="2"/>
      <c r="F33" s="2"/>
      <c r="G33" s="77"/>
      <c r="H33" s="28" t="e">
        <f>VLOOKUP(I33,Datos!A:B,2,0)</f>
        <v>#N/A</v>
      </c>
      <c r="I33" s="3"/>
      <c r="J33" s="4"/>
      <c r="K33" s="6"/>
      <c r="L33" s="4"/>
      <c r="M33" s="3"/>
      <c r="N33" s="3"/>
      <c r="O33" s="17">
        <f t="shared" si="1"/>
        <v>1</v>
      </c>
      <c r="P33" s="9"/>
      <c r="Q33" s="2"/>
      <c r="R33" s="2"/>
      <c r="S33" s="4"/>
      <c r="T33" s="3"/>
    </row>
    <row r="34" spans="1:20" x14ac:dyDescent="0.3">
      <c r="A34" s="7">
        <v>900000000</v>
      </c>
      <c r="B34" s="5">
        <f t="shared" si="0"/>
        <v>900</v>
      </c>
      <c r="C34" s="5" t="str">
        <f>VLOOKUP(B34,Datos!$I:$K,3,0)</f>
        <v>S/D</v>
      </c>
      <c r="D34" s="5" t="str">
        <f>VLOOKUP(B34,Datos!$I:$J,2,0)</f>
        <v>S/D</v>
      </c>
      <c r="E34" s="2"/>
      <c r="F34" s="2"/>
      <c r="G34" s="77"/>
      <c r="H34" s="28" t="e">
        <f>VLOOKUP(I34,Datos!A:B,2,0)</f>
        <v>#N/A</v>
      </c>
      <c r="I34" s="3"/>
      <c r="J34" s="4"/>
      <c r="K34" s="6"/>
      <c r="L34" s="4"/>
      <c r="M34" s="3"/>
      <c r="N34" s="3"/>
      <c r="O34" s="17">
        <f t="shared" si="1"/>
        <v>1</v>
      </c>
      <c r="P34" s="9"/>
      <c r="Q34" s="2"/>
      <c r="R34" s="2"/>
      <c r="S34" s="4"/>
      <c r="T34" s="3"/>
    </row>
    <row r="35" spans="1:20" x14ac:dyDescent="0.3">
      <c r="A35" s="7">
        <v>900000000</v>
      </c>
      <c r="B35" s="5">
        <f t="shared" si="0"/>
        <v>900</v>
      </c>
      <c r="C35" s="5" t="str">
        <f>VLOOKUP(B35,Datos!$I:$K,3,0)</f>
        <v>S/D</v>
      </c>
      <c r="D35" s="5" t="str">
        <f>VLOOKUP(B35,Datos!$I:$J,2,0)</f>
        <v>S/D</v>
      </c>
      <c r="E35" s="2"/>
      <c r="F35" s="2"/>
      <c r="G35" s="77"/>
      <c r="H35" s="28" t="e">
        <f>VLOOKUP(I35,Datos!A:B,2,0)</f>
        <v>#N/A</v>
      </c>
      <c r="I35" s="3"/>
      <c r="J35" s="4"/>
      <c r="K35" s="6"/>
      <c r="L35" s="4"/>
      <c r="M35" s="3"/>
      <c r="N35" s="3"/>
      <c r="O35" s="17">
        <f t="shared" si="1"/>
        <v>1</v>
      </c>
      <c r="P35" s="9"/>
      <c r="Q35" s="2"/>
      <c r="R35" s="2"/>
      <c r="S35" s="4"/>
      <c r="T35" s="3"/>
    </row>
    <row r="36" spans="1:20" x14ac:dyDescent="0.3">
      <c r="A36" s="7">
        <v>900000000</v>
      </c>
      <c r="B36" s="5">
        <f t="shared" si="0"/>
        <v>900</v>
      </c>
      <c r="C36" s="5" t="str">
        <f>VLOOKUP(B36,Datos!$I:$K,3,0)</f>
        <v>S/D</v>
      </c>
      <c r="D36" s="5" t="str">
        <f>VLOOKUP(B36,Datos!$I:$J,2,0)</f>
        <v>S/D</v>
      </c>
      <c r="E36" s="2"/>
      <c r="F36" s="2"/>
      <c r="G36" s="77"/>
      <c r="H36" s="28" t="e">
        <f>VLOOKUP(I36,Datos!A:B,2,0)</f>
        <v>#N/A</v>
      </c>
      <c r="I36" s="3"/>
      <c r="J36" s="4"/>
      <c r="K36" s="6"/>
      <c r="L36" s="4"/>
      <c r="M36" s="3"/>
      <c r="N36" s="3"/>
      <c r="O36" s="17">
        <f t="shared" si="1"/>
        <v>1</v>
      </c>
      <c r="P36" s="9"/>
      <c r="Q36" s="2"/>
      <c r="R36" s="2"/>
      <c r="S36" s="4"/>
      <c r="T36" s="3"/>
    </row>
    <row r="37" spans="1:20" x14ac:dyDescent="0.3">
      <c r="A37" s="7">
        <v>900000000</v>
      </c>
      <c r="B37" s="5">
        <f t="shared" si="0"/>
        <v>900</v>
      </c>
      <c r="C37" s="5" t="str">
        <f>VLOOKUP(B37,Datos!$I:$K,3,0)</f>
        <v>S/D</v>
      </c>
      <c r="D37" s="5" t="str">
        <f>VLOOKUP(B37,Datos!$I:$J,2,0)</f>
        <v>S/D</v>
      </c>
      <c r="E37" s="2"/>
      <c r="F37" s="2"/>
      <c r="G37" s="77"/>
      <c r="H37" s="28" t="e">
        <f>VLOOKUP(I37,Datos!A:B,2,0)</f>
        <v>#N/A</v>
      </c>
      <c r="I37" s="3"/>
      <c r="J37" s="4"/>
      <c r="K37" s="6"/>
      <c r="L37" s="4"/>
      <c r="M37" s="3"/>
      <c r="N37" s="3"/>
      <c r="O37" s="17">
        <f t="shared" si="1"/>
        <v>1</v>
      </c>
      <c r="P37" s="9"/>
      <c r="Q37" s="2"/>
      <c r="R37" s="2"/>
      <c r="S37" s="4"/>
      <c r="T37" s="3"/>
    </row>
    <row r="38" spans="1:20" x14ac:dyDescent="0.3">
      <c r="A38" s="7">
        <v>900000000</v>
      </c>
      <c r="B38" s="5">
        <f t="shared" si="0"/>
        <v>900</v>
      </c>
      <c r="C38" s="5" t="str">
        <f>VLOOKUP(B38,Datos!$I:$K,3,0)</f>
        <v>S/D</v>
      </c>
      <c r="D38" s="5" t="str">
        <f>VLOOKUP(B38,Datos!$I:$J,2,0)</f>
        <v>S/D</v>
      </c>
      <c r="E38" s="2"/>
      <c r="F38" s="2"/>
      <c r="G38" s="77"/>
      <c r="H38" s="28" t="e">
        <f>VLOOKUP(I38,Datos!A:B,2,0)</f>
        <v>#N/A</v>
      </c>
      <c r="I38" s="3"/>
      <c r="J38" s="4"/>
      <c r="K38" s="6"/>
      <c r="L38" s="4"/>
      <c r="M38" s="3"/>
      <c r="N38" s="3"/>
      <c r="O38" s="17">
        <f t="shared" si="1"/>
        <v>1</v>
      </c>
      <c r="P38" s="9"/>
      <c r="Q38" s="2"/>
      <c r="R38" s="2"/>
      <c r="S38" s="4"/>
      <c r="T38" s="3"/>
    </row>
    <row r="39" spans="1:20" x14ac:dyDescent="0.3">
      <c r="A39" s="7">
        <v>900000000</v>
      </c>
      <c r="B39" s="5">
        <f t="shared" si="0"/>
        <v>900</v>
      </c>
      <c r="C39" s="5" t="str">
        <f>VLOOKUP(B39,Datos!$I:$K,3,0)</f>
        <v>S/D</v>
      </c>
      <c r="D39" s="5" t="str">
        <f>VLOOKUP(B39,Datos!$I:$J,2,0)</f>
        <v>S/D</v>
      </c>
      <c r="E39" s="2"/>
      <c r="F39" s="2"/>
      <c r="G39" s="77"/>
      <c r="H39" s="28" t="e">
        <f>VLOOKUP(I39,Datos!A:B,2,0)</f>
        <v>#N/A</v>
      </c>
      <c r="I39" s="3"/>
      <c r="J39" s="4"/>
      <c r="K39" s="6"/>
      <c r="L39" s="4"/>
      <c r="M39" s="3"/>
      <c r="N39" s="3"/>
      <c r="O39" s="17">
        <f t="shared" si="1"/>
        <v>1</v>
      </c>
      <c r="P39" s="9"/>
      <c r="Q39" s="2"/>
      <c r="R39" s="2"/>
      <c r="S39" s="4"/>
      <c r="T39" s="3"/>
    </row>
    <row r="40" spans="1:20" x14ac:dyDescent="0.3">
      <c r="A40" s="7">
        <v>900000000</v>
      </c>
      <c r="B40" s="5">
        <f t="shared" si="0"/>
        <v>900</v>
      </c>
      <c r="C40" s="5" t="str">
        <f>VLOOKUP(B40,Datos!$I:$K,3,0)</f>
        <v>S/D</v>
      </c>
      <c r="D40" s="5" t="str">
        <f>VLOOKUP(B40,Datos!$I:$J,2,0)</f>
        <v>S/D</v>
      </c>
      <c r="E40" s="2"/>
      <c r="F40" s="2"/>
      <c r="G40" s="77"/>
      <c r="H40" s="28" t="e">
        <f>VLOOKUP(I40,Datos!A:B,2,0)</f>
        <v>#N/A</v>
      </c>
      <c r="I40" s="3"/>
      <c r="J40" s="4"/>
      <c r="K40" s="6"/>
      <c r="L40" s="4"/>
      <c r="M40" s="3"/>
      <c r="N40" s="99"/>
      <c r="O40" s="17">
        <f t="shared" si="1"/>
        <v>1</v>
      </c>
      <c r="P40" s="9"/>
      <c r="Q40" s="2"/>
      <c r="R40" s="2"/>
      <c r="S40" s="4"/>
      <c r="T40" s="3"/>
    </row>
    <row r="41" spans="1:20" x14ac:dyDescent="0.3">
      <c r="A41" s="7">
        <v>900000000</v>
      </c>
      <c r="B41" s="5">
        <f t="shared" si="0"/>
        <v>900</v>
      </c>
      <c r="C41" s="5" t="str">
        <f>VLOOKUP(B41,Datos!$I:$K,3,0)</f>
        <v>S/D</v>
      </c>
      <c r="D41" s="5" t="str">
        <f>VLOOKUP(B41,Datos!$I:$J,2,0)</f>
        <v>S/D</v>
      </c>
      <c r="E41" s="2"/>
      <c r="F41" s="2"/>
      <c r="G41" s="77"/>
      <c r="H41" s="28" t="e">
        <f>VLOOKUP(I41,Datos!A:B,2,0)</f>
        <v>#N/A</v>
      </c>
      <c r="I41" s="3"/>
      <c r="J41" s="4"/>
      <c r="K41" s="6"/>
      <c r="L41" s="4"/>
      <c r="M41" s="3"/>
      <c r="N41" s="3"/>
      <c r="O41" s="17">
        <f t="shared" si="1"/>
        <v>1</v>
      </c>
      <c r="P41" s="9"/>
      <c r="Q41" s="2"/>
      <c r="R41" s="2"/>
      <c r="S41" s="4"/>
      <c r="T41" s="3"/>
    </row>
    <row r="42" spans="1:20" x14ac:dyDescent="0.3">
      <c r="A42" s="7">
        <v>900000000</v>
      </c>
      <c r="B42" s="5">
        <f t="shared" si="0"/>
        <v>900</v>
      </c>
      <c r="C42" s="5" t="str">
        <f>VLOOKUP(B42,Datos!$I:$K,3,0)</f>
        <v>S/D</v>
      </c>
      <c r="D42" s="5" t="str">
        <f>VLOOKUP(B42,Datos!$I:$J,2,0)</f>
        <v>S/D</v>
      </c>
      <c r="E42" s="2"/>
      <c r="F42" s="2"/>
      <c r="G42" s="77"/>
      <c r="H42" s="28" t="e">
        <f>VLOOKUP(I42,Datos!A:B,2,0)</f>
        <v>#N/A</v>
      </c>
      <c r="I42" s="3"/>
      <c r="J42" s="4"/>
      <c r="K42" s="6"/>
      <c r="L42" s="4"/>
      <c r="M42" s="3"/>
      <c r="N42" s="3"/>
      <c r="O42" s="17">
        <f t="shared" si="1"/>
        <v>1</v>
      </c>
      <c r="P42" s="9"/>
      <c r="Q42" s="2"/>
      <c r="R42" s="2"/>
      <c r="S42" s="4"/>
      <c r="T42" s="3"/>
    </row>
    <row r="43" spans="1:20" x14ac:dyDescent="0.3">
      <c r="A43" s="7">
        <v>900000000</v>
      </c>
      <c r="B43" s="5">
        <f t="shared" si="0"/>
        <v>900</v>
      </c>
      <c r="C43" s="5" t="str">
        <f>VLOOKUP(B43,Datos!$I:$K,3,0)</f>
        <v>S/D</v>
      </c>
      <c r="D43" s="5" t="str">
        <f>VLOOKUP(B43,Datos!$I:$J,2,0)</f>
        <v>S/D</v>
      </c>
      <c r="E43" s="2"/>
      <c r="F43" s="2"/>
      <c r="G43" s="77"/>
      <c r="H43" s="28" t="e">
        <f>VLOOKUP(I43,Datos!A:B,2,0)</f>
        <v>#N/A</v>
      </c>
      <c r="I43" s="3"/>
      <c r="J43" s="4"/>
      <c r="K43" s="6"/>
      <c r="L43" s="4"/>
      <c r="M43" s="3"/>
      <c r="N43" s="3"/>
      <c r="O43" s="17">
        <f t="shared" si="1"/>
        <v>1</v>
      </c>
      <c r="P43" s="9"/>
      <c r="Q43" s="2"/>
      <c r="R43" s="2"/>
      <c r="S43" s="4"/>
      <c r="T43" s="3"/>
    </row>
    <row r="44" spans="1:20" x14ac:dyDescent="0.3">
      <c r="A44" s="7">
        <v>900000000</v>
      </c>
      <c r="B44" s="5">
        <f t="shared" si="0"/>
        <v>900</v>
      </c>
      <c r="C44" s="5" t="str">
        <f>VLOOKUP(B44,Datos!$I:$K,3,0)</f>
        <v>S/D</v>
      </c>
      <c r="D44" s="5" t="str">
        <f>VLOOKUP(B44,Datos!$I:$J,2,0)</f>
        <v>S/D</v>
      </c>
      <c r="E44" s="2"/>
      <c r="F44" s="2"/>
      <c r="G44" s="77"/>
      <c r="H44" s="28" t="e">
        <f>VLOOKUP(I44,Datos!A:B,2,0)</f>
        <v>#N/A</v>
      </c>
      <c r="I44" s="3"/>
      <c r="J44" s="4"/>
      <c r="K44" s="6"/>
      <c r="L44" s="4"/>
      <c r="M44" s="3"/>
      <c r="N44" s="3"/>
      <c r="O44" s="17">
        <f t="shared" si="1"/>
        <v>1</v>
      </c>
      <c r="P44" s="9"/>
      <c r="Q44" s="2"/>
      <c r="R44" s="2"/>
      <c r="S44" s="4"/>
      <c r="T44" s="3"/>
    </row>
    <row r="45" spans="1:20" x14ac:dyDescent="0.3">
      <c r="A45" s="7">
        <v>900000000</v>
      </c>
      <c r="B45" s="5">
        <f t="shared" si="0"/>
        <v>900</v>
      </c>
      <c r="C45" s="5" t="str">
        <f>VLOOKUP(B45,Datos!$I:$K,3,0)</f>
        <v>S/D</v>
      </c>
      <c r="D45" s="5" t="str">
        <f>VLOOKUP(B45,Datos!$I:$J,2,0)</f>
        <v>S/D</v>
      </c>
      <c r="E45" s="2"/>
      <c r="F45" s="2"/>
      <c r="G45" s="77"/>
      <c r="H45" s="28" t="e">
        <f>VLOOKUP(I45,Datos!A:B,2,0)</f>
        <v>#N/A</v>
      </c>
      <c r="I45" s="3"/>
      <c r="J45" s="4"/>
      <c r="K45" s="6"/>
      <c r="L45" s="4"/>
      <c r="M45" s="3"/>
      <c r="N45" s="3"/>
      <c r="O45" s="17">
        <f t="shared" si="1"/>
        <v>1</v>
      </c>
      <c r="P45" s="9"/>
      <c r="Q45" s="2"/>
      <c r="R45" s="2"/>
      <c r="S45" s="4"/>
      <c r="T45" s="3"/>
    </row>
    <row r="46" spans="1:20" x14ac:dyDescent="0.3">
      <c r="A46" s="7">
        <v>900000000</v>
      </c>
      <c r="B46" s="5">
        <f t="shared" si="0"/>
        <v>900</v>
      </c>
      <c r="C46" s="5" t="str">
        <f>VLOOKUP(B46,Datos!$I:$K,3,0)</f>
        <v>S/D</v>
      </c>
      <c r="D46" s="5" t="str">
        <f>VLOOKUP(B46,Datos!$I:$J,2,0)</f>
        <v>S/D</v>
      </c>
      <c r="E46" s="2"/>
      <c r="F46" s="2"/>
      <c r="G46" s="77"/>
      <c r="H46" s="28" t="e">
        <f>VLOOKUP(I46,Datos!A:B,2,0)</f>
        <v>#N/A</v>
      </c>
      <c r="I46" s="3"/>
      <c r="J46" s="4"/>
      <c r="K46" s="6"/>
      <c r="L46" s="4"/>
      <c r="M46" s="3"/>
      <c r="N46" s="3"/>
      <c r="O46" s="17">
        <f t="shared" si="1"/>
        <v>1</v>
      </c>
      <c r="P46" s="9"/>
      <c r="Q46" s="2"/>
      <c r="R46" s="2"/>
      <c r="S46" s="4"/>
      <c r="T46" s="3"/>
    </row>
    <row r="47" spans="1:20" x14ac:dyDescent="0.3">
      <c r="A47" s="7">
        <v>900000000</v>
      </c>
      <c r="B47" s="5">
        <f t="shared" si="0"/>
        <v>900</v>
      </c>
      <c r="C47" s="5" t="str">
        <f>VLOOKUP(B47,Datos!$I:$K,3,0)</f>
        <v>S/D</v>
      </c>
      <c r="D47" s="5" t="str">
        <f>VLOOKUP(B47,Datos!$I:$J,2,0)</f>
        <v>S/D</v>
      </c>
      <c r="E47" s="2"/>
      <c r="F47" s="2"/>
      <c r="G47" s="77"/>
      <c r="H47" s="28" t="e">
        <f>VLOOKUP(I47,Datos!A:B,2,0)</f>
        <v>#N/A</v>
      </c>
      <c r="I47" s="3"/>
      <c r="J47" s="4"/>
      <c r="K47" s="6"/>
      <c r="L47" s="4"/>
      <c r="M47" s="3"/>
      <c r="N47" s="3"/>
      <c r="O47" s="17">
        <f t="shared" si="1"/>
        <v>1</v>
      </c>
      <c r="P47" s="9"/>
      <c r="Q47" s="2"/>
      <c r="R47" s="2"/>
      <c r="S47" s="4"/>
      <c r="T47" s="3"/>
    </row>
    <row r="48" spans="1:20" x14ac:dyDescent="0.3">
      <c r="A48" s="7">
        <v>900000000</v>
      </c>
      <c r="B48" s="5">
        <f t="shared" si="0"/>
        <v>900</v>
      </c>
      <c r="C48" s="5" t="str">
        <f>VLOOKUP(B48,Datos!$I:$K,3,0)</f>
        <v>S/D</v>
      </c>
      <c r="D48" s="5" t="str">
        <f>VLOOKUP(B48,Datos!$I:$J,2,0)</f>
        <v>S/D</v>
      </c>
      <c r="E48" s="2"/>
      <c r="F48" s="2"/>
      <c r="G48" s="77"/>
      <c r="H48" s="28" t="e">
        <f>VLOOKUP(I48,Datos!A:B,2,0)</f>
        <v>#N/A</v>
      </c>
      <c r="I48" s="3"/>
      <c r="J48" s="4"/>
      <c r="K48" s="6"/>
      <c r="L48" s="4"/>
      <c r="M48" s="3"/>
      <c r="N48" s="3"/>
      <c r="O48" s="17">
        <f t="shared" si="1"/>
        <v>1</v>
      </c>
      <c r="P48" s="9"/>
      <c r="Q48" s="2"/>
      <c r="R48" s="2"/>
      <c r="S48" s="4"/>
      <c r="T48" s="3"/>
    </row>
    <row r="49" spans="1:20" x14ac:dyDescent="0.3">
      <c r="A49" s="7">
        <v>900000000</v>
      </c>
      <c r="B49" s="5">
        <f t="shared" si="0"/>
        <v>900</v>
      </c>
      <c r="C49" s="5" t="str">
        <f>VLOOKUP(B49,Datos!$I:$K,3,0)</f>
        <v>S/D</v>
      </c>
      <c r="D49" s="5" t="str">
        <f>VLOOKUP(B49,Datos!$I:$J,2,0)</f>
        <v>S/D</v>
      </c>
      <c r="E49" s="2"/>
      <c r="F49" s="2"/>
      <c r="G49" s="77"/>
      <c r="H49" s="28" t="e">
        <f>VLOOKUP(I49,Datos!A:B,2,0)</f>
        <v>#N/A</v>
      </c>
      <c r="I49" s="3"/>
      <c r="J49" s="4"/>
      <c r="K49" s="6"/>
      <c r="L49" s="4"/>
      <c r="M49" s="3"/>
      <c r="N49" s="3"/>
      <c r="O49" s="17">
        <f t="shared" si="1"/>
        <v>1</v>
      </c>
      <c r="P49" s="9"/>
      <c r="Q49" s="2"/>
      <c r="R49" s="2"/>
      <c r="S49" s="4"/>
      <c r="T49" s="3"/>
    </row>
    <row r="50" spans="1:20" x14ac:dyDescent="0.3">
      <c r="A50" s="7">
        <v>900000000</v>
      </c>
      <c r="B50" s="5">
        <f t="shared" si="0"/>
        <v>900</v>
      </c>
      <c r="C50" s="5" t="str">
        <f>VLOOKUP(B50,Datos!$I:$K,3,0)</f>
        <v>S/D</v>
      </c>
      <c r="D50" s="5" t="str">
        <f>VLOOKUP(B50,Datos!$I:$J,2,0)</f>
        <v>S/D</v>
      </c>
      <c r="E50" s="2"/>
      <c r="F50" s="2"/>
      <c r="G50" s="77"/>
      <c r="H50" s="28" t="e">
        <f>VLOOKUP(I50,Datos!A:B,2,0)</f>
        <v>#N/A</v>
      </c>
      <c r="I50" s="3"/>
      <c r="J50" s="4"/>
      <c r="K50" s="6"/>
      <c r="L50" s="4"/>
      <c r="M50" s="3"/>
      <c r="N50" s="3"/>
      <c r="O50" s="17">
        <f t="shared" si="1"/>
        <v>1</v>
      </c>
      <c r="P50" s="9"/>
      <c r="Q50" s="2"/>
      <c r="R50" s="2"/>
      <c r="S50" s="4"/>
      <c r="T50" s="3"/>
    </row>
    <row r="51" spans="1:20" x14ac:dyDescent="0.3">
      <c r="A51" s="7">
        <v>900000000</v>
      </c>
      <c r="B51" s="5">
        <f t="shared" si="0"/>
        <v>900</v>
      </c>
      <c r="C51" s="5" t="str">
        <f>VLOOKUP(B51,Datos!$I:$K,3,0)</f>
        <v>S/D</v>
      </c>
      <c r="D51" s="5" t="str">
        <f>VLOOKUP(B51,Datos!$I:$J,2,0)</f>
        <v>S/D</v>
      </c>
      <c r="E51" s="2"/>
      <c r="F51" s="2"/>
      <c r="G51" s="77"/>
      <c r="H51" s="28" t="e">
        <f>VLOOKUP(I51,Datos!A:B,2,0)</f>
        <v>#N/A</v>
      </c>
      <c r="I51" s="3"/>
      <c r="J51" s="4"/>
      <c r="K51" s="6"/>
      <c r="L51" s="4"/>
      <c r="M51" s="3"/>
      <c r="N51" s="3"/>
      <c r="O51" s="17">
        <f t="shared" si="1"/>
        <v>1</v>
      </c>
      <c r="P51" s="9"/>
      <c r="Q51" s="2"/>
      <c r="R51" s="2"/>
      <c r="S51" s="4"/>
      <c r="T51" s="3"/>
    </row>
    <row r="52" spans="1:20" x14ac:dyDescent="0.3">
      <c r="A52" s="7">
        <v>900000000</v>
      </c>
      <c r="B52" s="5">
        <f t="shared" si="0"/>
        <v>900</v>
      </c>
      <c r="C52" s="5" t="str">
        <f>VLOOKUP(B52,Datos!$I:$K,3,0)</f>
        <v>S/D</v>
      </c>
      <c r="D52" s="5" t="str">
        <f>VLOOKUP(B52,Datos!$I:$J,2,0)</f>
        <v>S/D</v>
      </c>
      <c r="E52" s="2"/>
      <c r="F52" s="2"/>
      <c r="G52" s="77"/>
      <c r="H52" s="28" t="e">
        <f>VLOOKUP(I52,Datos!A:B,2,0)</f>
        <v>#N/A</v>
      </c>
      <c r="I52" s="3"/>
      <c r="J52" s="4"/>
      <c r="K52" s="6"/>
      <c r="L52" s="4"/>
      <c r="M52" s="3"/>
      <c r="N52" s="3"/>
      <c r="O52" s="17">
        <f t="shared" si="1"/>
        <v>1</v>
      </c>
      <c r="P52" s="9"/>
      <c r="Q52" s="2"/>
      <c r="R52" s="2"/>
      <c r="S52" s="4"/>
      <c r="T52" s="3"/>
    </row>
    <row r="53" spans="1:20" x14ac:dyDescent="0.3">
      <c r="A53" s="7">
        <v>900000000</v>
      </c>
      <c r="B53" s="5">
        <f t="shared" si="0"/>
        <v>900</v>
      </c>
      <c r="C53" s="5" t="str">
        <f>VLOOKUP(B53,Datos!$I:$K,3,0)</f>
        <v>S/D</v>
      </c>
      <c r="D53" s="5" t="str">
        <f>VLOOKUP(B53,Datos!$I:$J,2,0)</f>
        <v>S/D</v>
      </c>
      <c r="E53" s="2"/>
      <c r="F53" s="2"/>
      <c r="G53" s="77"/>
      <c r="H53" s="28" t="e">
        <f>VLOOKUP(I53,Datos!A:B,2,0)</f>
        <v>#N/A</v>
      </c>
      <c r="I53" s="3"/>
      <c r="J53" s="4"/>
      <c r="K53" s="6"/>
      <c r="L53" s="4"/>
      <c r="M53" s="3"/>
      <c r="N53" s="3"/>
      <c r="O53" s="17">
        <f t="shared" si="1"/>
        <v>1</v>
      </c>
      <c r="P53" s="9"/>
      <c r="Q53" s="2"/>
      <c r="R53" s="2"/>
      <c r="S53" s="4"/>
      <c r="T53" s="3"/>
    </row>
    <row r="54" spans="1:20" x14ac:dyDescent="0.3">
      <c r="A54" s="7">
        <v>900000000</v>
      </c>
      <c r="B54" s="5">
        <f t="shared" si="0"/>
        <v>900</v>
      </c>
      <c r="C54" s="5" t="str">
        <f>VLOOKUP(B54,Datos!$I:$K,3,0)</f>
        <v>S/D</v>
      </c>
      <c r="D54" s="5" t="str">
        <f>VLOOKUP(B54,Datos!$I:$J,2,0)</f>
        <v>S/D</v>
      </c>
      <c r="E54" s="2"/>
      <c r="F54" s="2"/>
      <c r="G54" s="77"/>
      <c r="H54" s="28" t="e">
        <f>VLOOKUP(I54,Datos!A:B,2,0)</f>
        <v>#N/A</v>
      </c>
      <c r="I54" s="3"/>
      <c r="J54" s="4"/>
      <c r="K54" s="6"/>
      <c r="L54" s="4"/>
      <c r="M54" s="3"/>
      <c r="N54" s="3"/>
      <c r="O54" s="17">
        <f t="shared" si="1"/>
        <v>1</v>
      </c>
      <c r="P54" s="9"/>
      <c r="Q54" s="2"/>
      <c r="R54" s="2"/>
      <c r="S54" s="4"/>
      <c r="T54" s="3"/>
    </row>
    <row r="55" spans="1:20" x14ac:dyDescent="0.3">
      <c r="A55" s="7">
        <v>900000000</v>
      </c>
      <c r="B55" s="5">
        <f t="shared" si="0"/>
        <v>900</v>
      </c>
      <c r="C55" s="5" t="str">
        <f>VLOOKUP(B55,Datos!$I:$K,3,0)</f>
        <v>S/D</v>
      </c>
      <c r="D55" s="5" t="str">
        <f>VLOOKUP(B55,Datos!$I:$J,2,0)</f>
        <v>S/D</v>
      </c>
      <c r="E55" s="2"/>
      <c r="F55" s="2"/>
      <c r="G55" s="77"/>
      <c r="H55" s="28" t="e">
        <f>VLOOKUP(I55,Datos!A:B,2,0)</f>
        <v>#N/A</v>
      </c>
      <c r="I55" s="3"/>
      <c r="J55" s="4"/>
      <c r="K55" s="6"/>
      <c r="L55" s="4"/>
      <c r="M55" s="3"/>
      <c r="N55" s="3"/>
      <c r="O55" s="17">
        <f t="shared" si="1"/>
        <v>1</v>
      </c>
      <c r="P55" s="9"/>
      <c r="Q55" s="2"/>
      <c r="R55" s="2"/>
      <c r="S55" s="4"/>
      <c r="T55" s="3"/>
    </row>
    <row r="56" spans="1:20" x14ac:dyDescent="0.3">
      <c r="A56" s="7">
        <v>900000000</v>
      </c>
      <c r="B56" s="5">
        <f t="shared" si="0"/>
        <v>900</v>
      </c>
      <c r="C56" s="5" t="str">
        <f>VLOOKUP(B56,Datos!$I:$K,3,0)</f>
        <v>S/D</v>
      </c>
      <c r="D56" s="5" t="str">
        <f>VLOOKUP(B56,Datos!$I:$J,2,0)</f>
        <v>S/D</v>
      </c>
      <c r="E56" s="2"/>
      <c r="F56" s="2"/>
      <c r="G56" s="77"/>
      <c r="H56" s="28" t="e">
        <f>VLOOKUP(I56,Datos!A:B,2,0)</f>
        <v>#N/A</v>
      </c>
      <c r="I56" s="3"/>
      <c r="J56" s="4"/>
      <c r="K56" s="6"/>
      <c r="L56" s="4"/>
      <c r="M56" s="3"/>
      <c r="N56" s="3"/>
      <c r="O56" s="17">
        <f t="shared" si="1"/>
        <v>1</v>
      </c>
      <c r="P56" s="9"/>
      <c r="Q56" s="2"/>
      <c r="R56" s="2"/>
      <c r="S56" s="4"/>
      <c r="T56" s="3"/>
    </row>
    <row r="57" spans="1:20" x14ac:dyDescent="0.3">
      <c r="A57" s="7">
        <v>900000000</v>
      </c>
      <c r="B57" s="5">
        <f t="shared" si="0"/>
        <v>900</v>
      </c>
      <c r="C57" s="5" t="str">
        <f>VLOOKUP(B57,Datos!$I:$K,3,0)</f>
        <v>S/D</v>
      </c>
      <c r="D57" s="5" t="str">
        <f>VLOOKUP(B57,Datos!$I:$J,2,0)</f>
        <v>S/D</v>
      </c>
      <c r="E57" s="2"/>
      <c r="F57" s="2"/>
      <c r="G57" s="77"/>
      <c r="H57" s="28" t="e">
        <f>VLOOKUP(I57,Datos!A:B,2,0)</f>
        <v>#N/A</v>
      </c>
      <c r="I57" s="3"/>
      <c r="J57" s="4"/>
      <c r="K57" s="6"/>
      <c r="L57" s="4"/>
      <c r="M57" s="3"/>
      <c r="N57" s="99"/>
      <c r="O57" s="17">
        <f t="shared" si="1"/>
        <v>1</v>
      </c>
      <c r="P57" s="9"/>
      <c r="Q57" s="2"/>
      <c r="R57" s="2"/>
      <c r="S57" s="4"/>
      <c r="T57" s="3"/>
    </row>
    <row r="58" spans="1:20" x14ac:dyDescent="0.3">
      <c r="A58" s="7">
        <v>900000000</v>
      </c>
      <c r="B58" s="5">
        <f t="shared" si="0"/>
        <v>900</v>
      </c>
      <c r="C58" s="5" t="str">
        <f>VLOOKUP(B58,Datos!$I:$K,3,0)</f>
        <v>S/D</v>
      </c>
      <c r="D58" s="5" t="str">
        <f>VLOOKUP(B58,Datos!$I:$J,2,0)</f>
        <v>S/D</v>
      </c>
      <c r="E58" s="2"/>
      <c r="F58" s="2"/>
      <c r="G58" s="77"/>
      <c r="H58" s="28" t="e">
        <f>VLOOKUP(I58,Datos!A:B,2,0)</f>
        <v>#N/A</v>
      </c>
      <c r="I58" s="3"/>
      <c r="J58" s="4"/>
      <c r="K58" s="6"/>
      <c r="L58" s="4"/>
      <c r="M58" s="3"/>
      <c r="N58" s="99"/>
      <c r="O58" s="17">
        <f t="shared" si="1"/>
        <v>1</v>
      </c>
      <c r="P58" s="9"/>
      <c r="Q58" s="2"/>
      <c r="R58" s="2"/>
      <c r="S58" s="4"/>
      <c r="T58" s="3"/>
    </row>
    <row r="59" spans="1:20" x14ac:dyDescent="0.3">
      <c r="A59" s="7">
        <v>900000000</v>
      </c>
      <c r="B59" s="5">
        <f t="shared" si="0"/>
        <v>900</v>
      </c>
      <c r="C59" s="5" t="str">
        <f>VLOOKUP(B59,Datos!$I:$K,3,0)</f>
        <v>S/D</v>
      </c>
      <c r="D59" s="5" t="str">
        <f>VLOOKUP(B59,Datos!$I:$J,2,0)</f>
        <v>S/D</v>
      </c>
      <c r="E59" s="2"/>
      <c r="F59" s="2"/>
      <c r="G59" s="77"/>
      <c r="H59" s="28" t="e">
        <f>VLOOKUP(I59,Datos!A:B,2,0)</f>
        <v>#N/A</v>
      </c>
      <c r="I59" s="3"/>
      <c r="J59" s="4"/>
      <c r="K59" s="6"/>
      <c r="L59" s="4"/>
      <c r="M59" s="3"/>
      <c r="N59" s="99"/>
      <c r="O59" s="17">
        <f t="shared" si="1"/>
        <v>1</v>
      </c>
      <c r="P59" s="9"/>
      <c r="Q59" s="2"/>
      <c r="R59" s="2"/>
      <c r="S59" s="4"/>
      <c r="T59" s="3"/>
    </row>
    <row r="60" spans="1:20" x14ac:dyDescent="0.3">
      <c r="A60" s="7">
        <v>900000000</v>
      </c>
      <c r="B60" s="5">
        <f t="shared" si="0"/>
        <v>900</v>
      </c>
      <c r="C60" s="5" t="str">
        <f>VLOOKUP(B60,Datos!$I:$K,3,0)</f>
        <v>S/D</v>
      </c>
      <c r="D60" s="5" t="str">
        <f>VLOOKUP(B60,Datos!$I:$J,2,0)</f>
        <v>S/D</v>
      </c>
      <c r="E60" s="2"/>
      <c r="F60" s="2"/>
      <c r="G60" s="77"/>
      <c r="H60" s="28" t="e">
        <f>VLOOKUP(I60,Datos!A:B,2,0)</f>
        <v>#N/A</v>
      </c>
      <c r="I60" s="3"/>
      <c r="J60" s="4"/>
      <c r="K60" s="6"/>
      <c r="L60" s="4"/>
      <c r="M60" s="3"/>
      <c r="N60" s="3"/>
      <c r="O60" s="17">
        <f t="shared" si="1"/>
        <v>1</v>
      </c>
      <c r="P60" s="9"/>
      <c r="Q60" s="2"/>
      <c r="R60" s="2"/>
      <c r="S60" s="4"/>
      <c r="T60" s="3"/>
    </row>
    <row r="61" spans="1:20" x14ac:dyDescent="0.3">
      <c r="A61" s="7">
        <v>900000000</v>
      </c>
      <c r="B61" s="5">
        <f t="shared" si="0"/>
        <v>900</v>
      </c>
      <c r="C61" s="5" t="str">
        <f>VLOOKUP(B61,Datos!$I:$K,3,0)</f>
        <v>S/D</v>
      </c>
      <c r="D61" s="5" t="str">
        <f>VLOOKUP(B61,Datos!$I:$J,2,0)</f>
        <v>S/D</v>
      </c>
      <c r="E61" s="2"/>
      <c r="F61" s="2"/>
      <c r="G61" s="77"/>
      <c r="H61" s="28" t="e">
        <f>VLOOKUP(I61,Datos!A:B,2,0)</f>
        <v>#N/A</v>
      </c>
      <c r="I61" s="3"/>
      <c r="J61" s="4"/>
      <c r="K61" s="6"/>
      <c r="L61" s="4"/>
      <c r="M61" s="3"/>
      <c r="N61" s="3"/>
      <c r="O61" s="17">
        <f t="shared" si="1"/>
        <v>1</v>
      </c>
      <c r="P61" s="9"/>
      <c r="Q61" s="2"/>
      <c r="R61" s="2"/>
      <c r="S61" s="4"/>
      <c r="T61" s="3"/>
    </row>
    <row r="62" spans="1:20" x14ac:dyDescent="0.3">
      <c r="A62" s="7">
        <v>900000000</v>
      </c>
      <c r="B62" s="5">
        <f t="shared" si="0"/>
        <v>900</v>
      </c>
      <c r="C62" s="5" t="str">
        <f>VLOOKUP(B62,Datos!$I:$K,3,0)</f>
        <v>S/D</v>
      </c>
      <c r="D62" s="5" t="str">
        <f>VLOOKUP(B62,Datos!$I:$J,2,0)</f>
        <v>S/D</v>
      </c>
      <c r="E62" s="2"/>
      <c r="F62" s="2"/>
      <c r="G62" s="77"/>
      <c r="H62" s="28" t="e">
        <f>VLOOKUP(I62,Datos!A:B,2,0)</f>
        <v>#N/A</v>
      </c>
      <c r="I62" s="3"/>
      <c r="J62" s="4"/>
      <c r="K62" s="6"/>
      <c r="L62" s="4"/>
      <c r="M62" s="3"/>
      <c r="N62" s="3"/>
      <c r="O62" s="17">
        <f t="shared" si="1"/>
        <v>1</v>
      </c>
      <c r="P62" s="9"/>
      <c r="Q62" s="2"/>
      <c r="R62" s="2"/>
      <c r="S62" s="4"/>
      <c r="T62" s="3"/>
    </row>
    <row r="63" spans="1:20" x14ac:dyDescent="0.3">
      <c r="A63" s="7">
        <v>900000000</v>
      </c>
      <c r="B63" s="5">
        <f t="shared" si="0"/>
        <v>900</v>
      </c>
      <c r="C63" s="5" t="str">
        <f>VLOOKUP(B63,Datos!$I:$K,3,0)</f>
        <v>S/D</v>
      </c>
      <c r="D63" s="5" t="str">
        <f>VLOOKUP(B63,Datos!$I:$J,2,0)</f>
        <v>S/D</v>
      </c>
      <c r="E63" s="2"/>
      <c r="F63" s="2"/>
      <c r="G63" s="77"/>
      <c r="H63" s="28" t="e">
        <f>VLOOKUP(I63,Datos!A:B,2,0)</f>
        <v>#N/A</v>
      </c>
      <c r="I63" s="3"/>
      <c r="J63" s="4"/>
      <c r="K63" s="6"/>
      <c r="L63" s="4"/>
      <c r="M63" s="3"/>
      <c r="N63" s="3"/>
      <c r="O63" s="17">
        <f t="shared" si="1"/>
        <v>1</v>
      </c>
      <c r="P63" s="9"/>
      <c r="Q63" s="2"/>
      <c r="R63" s="2"/>
      <c r="S63" s="4"/>
      <c r="T63" s="3"/>
    </row>
    <row r="64" spans="1:20" x14ac:dyDescent="0.3">
      <c r="A64" s="7">
        <v>900000000</v>
      </c>
      <c r="B64" s="5">
        <f t="shared" si="0"/>
        <v>900</v>
      </c>
      <c r="C64" s="5" t="str">
        <f>VLOOKUP(B64,Datos!$I:$K,3,0)</f>
        <v>S/D</v>
      </c>
      <c r="D64" s="5" t="str">
        <f>VLOOKUP(B64,Datos!$I:$J,2,0)</f>
        <v>S/D</v>
      </c>
      <c r="E64" s="2"/>
      <c r="F64" s="2"/>
      <c r="G64" s="77"/>
      <c r="H64" s="28" t="e">
        <f>VLOOKUP(I64,Datos!A:B,2,0)</f>
        <v>#N/A</v>
      </c>
      <c r="I64" s="3"/>
      <c r="J64" s="4"/>
      <c r="K64" s="6"/>
      <c r="L64" s="4"/>
      <c r="M64" s="3"/>
      <c r="N64" s="3"/>
      <c r="O64" s="17">
        <f t="shared" si="1"/>
        <v>1</v>
      </c>
      <c r="P64" s="9"/>
      <c r="Q64" s="2"/>
      <c r="R64" s="2"/>
      <c r="S64" s="4"/>
      <c r="T64" s="3"/>
    </row>
    <row r="65" spans="1:20" x14ac:dyDescent="0.3">
      <c r="A65" s="7">
        <v>900000000</v>
      </c>
      <c r="B65" s="5">
        <f t="shared" si="0"/>
        <v>900</v>
      </c>
      <c r="C65" s="5" t="str">
        <f>VLOOKUP(B65,Datos!$I:$K,3,0)</f>
        <v>S/D</v>
      </c>
      <c r="D65" s="5" t="str">
        <f>VLOOKUP(B65,Datos!$I:$J,2,0)</f>
        <v>S/D</v>
      </c>
      <c r="E65" s="2"/>
      <c r="F65" s="2"/>
      <c r="G65" s="77"/>
      <c r="H65" s="28" t="e">
        <f>VLOOKUP(I65,Datos!A:B,2,0)</f>
        <v>#N/A</v>
      </c>
      <c r="I65" s="3"/>
      <c r="J65" s="4"/>
      <c r="K65" s="6"/>
      <c r="L65" s="4"/>
      <c r="M65" s="3"/>
      <c r="N65" s="3"/>
      <c r="O65" s="17">
        <f t="shared" si="1"/>
        <v>1</v>
      </c>
      <c r="P65" s="9"/>
      <c r="Q65" s="2"/>
      <c r="R65" s="2"/>
      <c r="S65" s="4"/>
      <c r="T65" s="3"/>
    </row>
    <row r="66" spans="1:20" x14ac:dyDescent="0.3">
      <c r="A66" s="7">
        <v>900000000</v>
      </c>
      <c r="B66" s="5">
        <f t="shared" si="0"/>
        <v>900</v>
      </c>
      <c r="C66" s="5" t="str">
        <f>VLOOKUP(B66,Datos!$I:$K,3,0)</f>
        <v>S/D</v>
      </c>
      <c r="D66" s="5" t="str">
        <f>VLOOKUP(B66,Datos!$I:$J,2,0)</f>
        <v>S/D</v>
      </c>
      <c r="E66" s="2"/>
      <c r="F66" s="2"/>
      <c r="G66" s="77"/>
      <c r="H66" s="28" t="e">
        <f>VLOOKUP(I66,Datos!A:B,2,0)</f>
        <v>#N/A</v>
      </c>
      <c r="I66" s="3"/>
      <c r="J66" s="4"/>
      <c r="K66" s="6"/>
      <c r="L66" s="4"/>
      <c r="M66" s="3"/>
      <c r="N66" s="3"/>
      <c r="O66" s="17">
        <f t="shared" si="1"/>
        <v>1</v>
      </c>
      <c r="P66" s="9"/>
      <c r="Q66" s="2"/>
      <c r="R66" s="2"/>
      <c r="S66" s="4"/>
      <c r="T66" s="3"/>
    </row>
    <row r="67" spans="1:20" x14ac:dyDescent="0.3">
      <c r="A67" s="7">
        <v>900000000</v>
      </c>
      <c r="B67" s="5">
        <f t="shared" si="0"/>
        <v>900</v>
      </c>
      <c r="C67" s="5" t="str">
        <f>VLOOKUP(B67,Datos!$I:$K,3,0)</f>
        <v>S/D</v>
      </c>
      <c r="D67" s="5" t="str">
        <f>VLOOKUP(B67,Datos!$I:$J,2,0)</f>
        <v>S/D</v>
      </c>
      <c r="E67" s="2"/>
      <c r="F67" s="2"/>
      <c r="G67" s="77"/>
      <c r="H67" s="28" t="e">
        <f>VLOOKUP(I67,Datos!A:B,2,0)</f>
        <v>#N/A</v>
      </c>
      <c r="I67" s="3"/>
      <c r="J67" s="4"/>
      <c r="K67" s="6"/>
      <c r="L67" s="4"/>
      <c r="M67" s="3"/>
      <c r="N67" s="3"/>
      <c r="O67" s="17">
        <f t="shared" si="1"/>
        <v>1</v>
      </c>
      <c r="P67" s="9"/>
      <c r="Q67" s="2"/>
      <c r="R67" s="2"/>
      <c r="S67" s="4"/>
      <c r="T67" s="3"/>
    </row>
    <row r="68" spans="1:20" x14ac:dyDescent="0.3">
      <c r="A68" s="7">
        <v>900000000</v>
      </c>
      <c r="B68" s="5">
        <f t="shared" si="0"/>
        <v>900</v>
      </c>
      <c r="C68" s="5" t="str">
        <f>VLOOKUP(B68,Datos!$I:$K,3,0)</f>
        <v>S/D</v>
      </c>
      <c r="D68" s="5" t="str">
        <f>VLOOKUP(B68,Datos!$I:$J,2,0)</f>
        <v>S/D</v>
      </c>
      <c r="E68" s="2"/>
      <c r="F68" s="2"/>
      <c r="G68" s="77"/>
      <c r="H68" s="28" t="e">
        <f>VLOOKUP(I68,Datos!A:B,2,0)</f>
        <v>#N/A</v>
      </c>
      <c r="I68" s="3"/>
      <c r="J68" s="4"/>
      <c r="K68" s="6"/>
      <c r="L68" s="4"/>
      <c r="M68" s="3"/>
      <c r="N68" s="3"/>
      <c r="O68" s="17">
        <f t="shared" si="1"/>
        <v>1</v>
      </c>
      <c r="P68" s="9"/>
      <c r="Q68" s="2"/>
      <c r="R68" s="2"/>
      <c r="S68" s="4"/>
      <c r="T68" s="3"/>
    </row>
    <row r="69" spans="1:20" x14ac:dyDescent="0.3">
      <c r="A69" s="7">
        <v>900000000</v>
      </c>
      <c r="B69" s="5">
        <f t="shared" si="0"/>
        <v>900</v>
      </c>
      <c r="C69" s="5" t="str">
        <f>VLOOKUP(B69,Datos!$I:$K,3,0)</f>
        <v>S/D</v>
      </c>
      <c r="D69" s="5" t="str">
        <f>VLOOKUP(B69,Datos!$I:$J,2,0)</f>
        <v>S/D</v>
      </c>
      <c r="E69" s="2"/>
      <c r="F69" s="2"/>
      <c r="G69" s="77"/>
      <c r="H69" s="28" t="e">
        <f>VLOOKUP(I69,Datos!A:B,2,0)</f>
        <v>#N/A</v>
      </c>
      <c r="I69" s="3"/>
      <c r="J69" s="4"/>
      <c r="K69" s="6"/>
      <c r="L69" s="4"/>
      <c r="M69" s="3"/>
      <c r="N69" s="3"/>
      <c r="O69" s="17">
        <f t="shared" si="1"/>
        <v>1</v>
      </c>
      <c r="P69" s="9"/>
      <c r="Q69" s="2"/>
      <c r="R69" s="2"/>
      <c r="S69" s="4"/>
      <c r="T69" s="3"/>
    </row>
    <row r="70" spans="1:20" x14ac:dyDescent="0.3">
      <c r="A70" s="7">
        <v>900000000</v>
      </c>
      <c r="B70" s="5">
        <f t="shared" si="0"/>
        <v>900</v>
      </c>
      <c r="C70" s="5" t="str">
        <f>VLOOKUP(B70,Datos!$I:$K,3,0)</f>
        <v>S/D</v>
      </c>
      <c r="D70" s="5" t="str">
        <f>VLOOKUP(B70,Datos!$I:$J,2,0)</f>
        <v>S/D</v>
      </c>
      <c r="E70" s="2"/>
      <c r="F70" s="2"/>
      <c r="G70" s="77"/>
      <c r="H70" s="28" t="e">
        <f>VLOOKUP(I70,Datos!A:B,2,0)</f>
        <v>#N/A</v>
      </c>
      <c r="I70" s="3"/>
      <c r="J70" s="4"/>
      <c r="K70" s="6"/>
      <c r="L70" s="4"/>
      <c r="M70" s="3"/>
      <c r="N70" s="3"/>
      <c r="O70" s="17">
        <f t="shared" si="1"/>
        <v>1</v>
      </c>
      <c r="P70" s="9"/>
      <c r="Q70" s="2"/>
      <c r="R70" s="2"/>
      <c r="S70" s="4"/>
      <c r="T70" s="3"/>
    </row>
    <row r="71" spans="1:20" x14ac:dyDescent="0.3">
      <c r="A71" s="7">
        <v>900000000</v>
      </c>
      <c r="B71" s="5">
        <f t="shared" si="0"/>
        <v>900</v>
      </c>
      <c r="C71" s="5" t="str">
        <f>VLOOKUP(B71,Datos!$I:$K,3,0)</f>
        <v>S/D</v>
      </c>
      <c r="D71" s="5" t="str">
        <f>VLOOKUP(B71,Datos!$I:$J,2,0)</f>
        <v>S/D</v>
      </c>
      <c r="E71" s="2"/>
      <c r="F71" s="2"/>
      <c r="G71" s="77"/>
      <c r="H71" s="28" t="e">
        <f>VLOOKUP(I71,Datos!A:B,2,0)</f>
        <v>#N/A</v>
      </c>
      <c r="I71" s="3"/>
      <c r="J71" s="4"/>
      <c r="K71" s="6"/>
      <c r="L71" s="4"/>
      <c r="M71" s="3"/>
      <c r="N71" s="3"/>
      <c r="O71" s="17">
        <f t="shared" si="1"/>
        <v>1</v>
      </c>
      <c r="P71" s="9"/>
      <c r="Q71" s="2"/>
      <c r="R71" s="2"/>
      <c r="S71" s="4"/>
      <c r="T71" s="3"/>
    </row>
    <row r="72" spans="1:20" x14ac:dyDescent="0.3">
      <c r="A72" s="7">
        <v>900000000</v>
      </c>
      <c r="B72" s="5">
        <f t="shared" si="0"/>
        <v>900</v>
      </c>
      <c r="C72" s="5" t="str">
        <f>VLOOKUP(B72,Datos!$I:$K,3,0)</f>
        <v>S/D</v>
      </c>
      <c r="D72" s="5" t="str">
        <f>VLOOKUP(B72,Datos!$I:$J,2,0)</f>
        <v>S/D</v>
      </c>
      <c r="E72" s="2"/>
      <c r="F72" s="2"/>
      <c r="G72" s="77"/>
      <c r="H72" s="28" t="e">
        <f>VLOOKUP(I72,Datos!A:B,2,0)</f>
        <v>#N/A</v>
      </c>
      <c r="I72" s="3"/>
      <c r="J72" s="4"/>
      <c r="K72" s="6"/>
      <c r="L72" s="4"/>
      <c r="M72" s="3"/>
      <c r="N72" s="3"/>
      <c r="O72" s="17">
        <f t="shared" si="1"/>
        <v>1</v>
      </c>
      <c r="P72" s="9"/>
      <c r="Q72" s="2"/>
      <c r="R72" s="2"/>
      <c r="S72" s="4"/>
      <c r="T72" s="3"/>
    </row>
    <row r="73" spans="1:20" x14ac:dyDescent="0.3">
      <c r="A73" s="7">
        <v>900000000</v>
      </c>
      <c r="B73" s="5">
        <f t="shared" si="0"/>
        <v>900</v>
      </c>
      <c r="C73" s="5" t="str">
        <f>VLOOKUP(B73,Datos!$I:$K,3,0)</f>
        <v>S/D</v>
      </c>
      <c r="D73" s="5" t="str">
        <f>VLOOKUP(B73,Datos!$I:$J,2,0)</f>
        <v>S/D</v>
      </c>
      <c r="E73" s="2"/>
      <c r="F73" s="2"/>
      <c r="G73" s="77"/>
      <c r="H73" s="28" t="e">
        <f>VLOOKUP(I73,Datos!A:B,2,0)</f>
        <v>#N/A</v>
      </c>
      <c r="I73" s="3"/>
      <c r="J73" s="4"/>
      <c r="K73" s="6"/>
      <c r="L73" s="4"/>
      <c r="M73" s="3"/>
      <c r="N73" s="3"/>
      <c r="O73" s="17">
        <f t="shared" si="1"/>
        <v>1</v>
      </c>
      <c r="P73" s="9"/>
      <c r="Q73" s="2"/>
      <c r="R73" s="2"/>
      <c r="S73" s="4"/>
      <c r="T73" s="3"/>
    </row>
    <row r="74" spans="1:20" x14ac:dyDescent="0.3">
      <c r="A74" s="7">
        <v>900000000</v>
      </c>
      <c r="B74" s="5">
        <f t="shared" si="0"/>
        <v>900</v>
      </c>
      <c r="C74" s="5" t="str">
        <f>VLOOKUP(B74,Datos!$I:$K,3,0)</f>
        <v>S/D</v>
      </c>
      <c r="D74" s="5" t="str">
        <f>VLOOKUP(B74,Datos!$I:$J,2,0)</f>
        <v>S/D</v>
      </c>
      <c r="E74" s="2"/>
      <c r="F74" s="2"/>
      <c r="G74" s="77"/>
      <c r="H74" s="28" t="e">
        <f>VLOOKUP(I74,Datos!A:B,2,0)</f>
        <v>#N/A</v>
      </c>
      <c r="I74" s="3"/>
      <c r="J74" s="4"/>
      <c r="K74" s="6"/>
      <c r="L74" s="4"/>
      <c r="M74" s="3"/>
      <c r="N74" s="3"/>
      <c r="O74" s="17">
        <f t="shared" si="1"/>
        <v>1</v>
      </c>
      <c r="P74" s="9"/>
      <c r="Q74" s="2"/>
      <c r="R74" s="2"/>
      <c r="S74" s="4"/>
      <c r="T74" s="3"/>
    </row>
    <row r="75" spans="1:20" x14ac:dyDescent="0.3">
      <c r="A75" s="7">
        <v>900000000</v>
      </c>
      <c r="B75" s="5">
        <f t="shared" si="0"/>
        <v>900</v>
      </c>
      <c r="C75" s="5" t="str">
        <f>VLOOKUP(B75,Datos!$I:$K,3,0)</f>
        <v>S/D</v>
      </c>
      <c r="D75" s="5" t="str">
        <f>VLOOKUP(B75,Datos!$I:$J,2,0)</f>
        <v>S/D</v>
      </c>
      <c r="E75" s="2"/>
      <c r="F75" s="2"/>
      <c r="G75" s="77"/>
      <c r="H75" s="28" t="e">
        <f>VLOOKUP(I75,Datos!A:B,2,0)</f>
        <v>#N/A</v>
      </c>
      <c r="I75" s="3"/>
      <c r="J75" s="4"/>
      <c r="K75" s="6"/>
      <c r="L75" s="4"/>
      <c r="M75" s="3"/>
      <c r="N75" s="3"/>
      <c r="O75" s="17">
        <f t="shared" si="1"/>
        <v>1</v>
      </c>
      <c r="P75" s="9"/>
      <c r="Q75" s="2"/>
      <c r="R75" s="2"/>
      <c r="S75" s="4"/>
      <c r="T75" s="3"/>
    </row>
    <row r="76" spans="1:20" x14ac:dyDescent="0.3">
      <c r="A76" s="7">
        <v>900000000</v>
      </c>
      <c r="B76" s="5">
        <f t="shared" si="0"/>
        <v>900</v>
      </c>
      <c r="C76" s="5" t="str">
        <f>VLOOKUP(B76,Datos!$I:$K,3,0)</f>
        <v>S/D</v>
      </c>
      <c r="D76" s="5" t="str">
        <f>VLOOKUP(B76,Datos!$I:$J,2,0)</f>
        <v>S/D</v>
      </c>
      <c r="E76" s="2"/>
      <c r="F76" s="2"/>
      <c r="G76" s="77"/>
      <c r="H76" s="28" t="e">
        <f>VLOOKUP(I76,Datos!A:B,2,0)</f>
        <v>#N/A</v>
      </c>
      <c r="I76" s="3"/>
      <c r="J76" s="4"/>
      <c r="K76" s="6"/>
      <c r="L76" s="4"/>
      <c r="M76" s="3"/>
      <c r="N76" s="3"/>
      <c r="O76" s="17">
        <f t="shared" si="1"/>
        <v>1</v>
      </c>
      <c r="P76" s="9"/>
      <c r="Q76" s="2"/>
      <c r="R76" s="2"/>
      <c r="S76" s="4"/>
      <c r="T76" s="3"/>
    </row>
    <row r="77" spans="1:20" x14ac:dyDescent="0.3">
      <c r="A77" s="7">
        <v>900000000</v>
      </c>
      <c r="B77" s="5">
        <f t="shared" si="0"/>
        <v>900</v>
      </c>
      <c r="C77" s="5" t="str">
        <f>VLOOKUP(B77,Datos!$I:$K,3,0)</f>
        <v>S/D</v>
      </c>
      <c r="D77" s="5" t="str">
        <f>VLOOKUP(B77,Datos!$I:$J,2,0)</f>
        <v>S/D</v>
      </c>
      <c r="E77" s="2"/>
      <c r="F77" s="2"/>
      <c r="G77" s="77"/>
      <c r="H77" s="28" t="e">
        <f>VLOOKUP(I77,Datos!A:B,2,0)</f>
        <v>#N/A</v>
      </c>
      <c r="I77" s="3"/>
      <c r="J77" s="4"/>
      <c r="K77" s="6"/>
      <c r="L77" s="4"/>
      <c r="M77" s="3"/>
      <c r="N77" s="3"/>
      <c r="O77" s="17">
        <f t="shared" si="1"/>
        <v>1</v>
      </c>
      <c r="P77" s="9"/>
      <c r="Q77" s="2"/>
      <c r="R77" s="2"/>
      <c r="S77" s="4"/>
      <c r="T77" s="3"/>
    </row>
    <row r="78" spans="1:20" x14ac:dyDescent="0.3">
      <c r="A78" s="7">
        <v>900000000</v>
      </c>
      <c r="B78" s="5">
        <f t="shared" si="0"/>
        <v>900</v>
      </c>
      <c r="C78" s="5" t="str">
        <f>VLOOKUP(B78,Datos!$I:$K,3,0)</f>
        <v>S/D</v>
      </c>
      <c r="D78" s="5" t="str">
        <f>VLOOKUP(B78,Datos!$I:$J,2,0)</f>
        <v>S/D</v>
      </c>
      <c r="E78" s="2"/>
      <c r="F78" s="2"/>
      <c r="G78" s="77"/>
      <c r="H78" s="28" t="e">
        <f>VLOOKUP(I78,Datos!A:B,2,0)</f>
        <v>#N/A</v>
      </c>
      <c r="I78" s="3"/>
      <c r="J78" s="4"/>
      <c r="K78" s="6"/>
      <c r="L78" s="4"/>
      <c r="M78" s="3"/>
      <c r="N78" s="3"/>
      <c r="O78" s="17">
        <f t="shared" si="1"/>
        <v>1</v>
      </c>
      <c r="P78" s="9"/>
      <c r="Q78" s="2"/>
      <c r="R78" s="2"/>
      <c r="S78" s="4"/>
      <c r="T78" s="3"/>
    </row>
    <row r="79" spans="1:20" x14ac:dyDescent="0.3">
      <c r="A79" s="7">
        <v>900000000</v>
      </c>
      <c r="B79" s="5">
        <f t="shared" si="0"/>
        <v>900</v>
      </c>
      <c r="C79" s="5" t="str">
        <f>VLOOKUP(B79,Datos!$I:$K,3,0)</f>
        <v>S/D</v>
      </c>
      <c r="D79" s="5" t="str">
        <f>VLOOKUP(B79,Datos!$I:$J,2,0)</f>
        <v>S/D</v>
      </c>
      <c r="E79" s="2"/>
      <c r="F79" s="2"/>
      <c r="G79" s="77"/>
      <c r="H79" s="28" t="e">
        <f>VLOOKUP(I79,Datos!A:B,2,0)</f>
        <v>#N/A</v>
      </c>
      <c r="I79" s="3"/>
      <c r="J79" s="4"/>
      <c r="K79" s="6"/>
      <c r="L79" s="4"/>
      <c r="M79" s="3"/>
      <c r="N79" s="3"/>
      <c r="O79" s="17">
        <f t="shared" si="1"/>
        <v>1</v>
      </c>
      <c r="P79" s="9"/>
      <c r="Q79" s="2"/>
      <c r="R79" s="2"/>
      <c r="S79" s="4"/>
      <c r="T79" s="3"/>
    </row>
    <row r="80" spans="1:20" x14ac:dyDescent="0.3">
      <c r="A80" s="7">
        <v>900000000</v>
      </c>
      <c r="B80" s="5">
        <f t="shared" si="0"/>
        <v>900</v>
      </c>
      <c r="C80" s="5" t="str">
        <f>VLOOKUP(B80,Datos!$I:$K,3,0)</f>
        <v>S/D</v>
      </c>
      <c r="D80" s="5" t="str">
        <f>VLOOKUP(B80,Datos!$I:$J,2,0)</f>
        <v>S/D</v>
      </c>
      <c r="E80" s="2"/>
      <c r="F80" s="2"/>
      <c r="G80" s="77"/>
      <c r="H80" s="28" t="e">
        <f>VLOOKUP(I80,Datos!A:B,2,0)</f>
        <v>#N/A</v>
      </c>
      <c r="I80" s="3"/>
      <c r="J80" s="4"/>
      <c r="K80" s="6"/>
      <c r="L80" s="4"/>
      <c r="M80" s="3"/>
      <c r="N80" s="3"/>
      <c r="O80" s="17">
        <f t="shared" si="1"/>
        <v>1</v>
      </c>
      <c r="P80" s="9"/>
      <c r="Q80" s="2"/>
      <c r="R80" s="2"/>
      <c r="S80" s="4"/>
      <c r="T80" s="3"/>
    </row>
    <row r="81" spans="1:20" x14ac:dyDescent="0.3">
      <c r="A81" s="7">
        <v>900000000</v>
      </c>
      <c r="B81" s="5">
        <f t="shared" si="0"/>
        <v>900</v>
      </c>
      <c r="C81" s="5" t="str">
        <f>VLOOKUP(B81,Datos!$I:$K,3,0)</f>
        <v>S/D</v>
      </c>
      <c r="D81" s="5" t="str">
        <f>VLOOKUP(B81,Datos!$I:$J,2,0)</f>
        <v>S/D</v>
      </c>
      <c r="E81" s="2"/>
      <c r="F81" s="2"/>
      <c r="G81" s="77"/>
      <c r="H81" s="28" t="e">
        <f>VLOOKUP(I81,Datos!A:B,2,0)</f>
        <v>#N/A</v>
      </c>
      <c r="I81" s="3"/>
      <c r="J81" s="4"/>
      <c r="K81" s="6"/>
      <c r="L81" s="4"/>
      <c r="M81" s="3"/>
      <c r="N81" s="3"/>
      <c r="O81" s="17">
        <f t="shared" si="1"/>
        <v>1</v>
      </c>
      <c r="P81" s="9"/>
      <c r="Q81" s="2"/>
      <c r="R81" s="2"/>
      <c r="S81" s="4"/>
      <c r="T81" s="3"/>
    </row>
    <row r="82" spans="1:20" x14ac:dyDescent="0.3">
      <c r="A82" s="7">
        <v>900000000</v>
      </c>
      <c r="B82" s="5">
        <f t="shared" si="0"/>
        <v>900</v>
      </c>
      <c r="C82" s="5" t="str">
        <f>VLOOKUP(B82,Datos!$I:$K,3,0)</f>
        <v>S/D</v>
      </c>
      <c r="D82" s="5" t="str">
        <f>VLOOKUP(B82,Datos!$I:$J,2,0)</f>
        <v>S/D</v>
      </c>
      <c r="E82" s="2"/>
      <c r="F82" s="2"/>
      <c r="G82" s="77"/>
      <c r="H82" s="28" t="e">
        <f>VLOOKUP(I82,Datos!A:B,2,0)</f>
        <v>#N/A</v>
      </c>
      <c r="I82" s="3"/>
      <c r="J82" s="4"/>
      <c r="K82" s="6"/>
      <c r="L82" s="4"/>
      <c r="M82" s="3"/>
      <c r="N82" s="3"/>
      <c r="O82" s="17">
        <f t="shared" si="1"/>
        <v>1</v>
      </c>
      <c r="P82" s="9"/>
      <c r="Q82" s="2"/>
      <c r="R82" s="2"/>
      <c r="S82" s="4"/>
      <c r="T82" s="3"/>
    </row>
    <row r="83" spans="1:20" x14ac:dyDescent="0.3">
      <c r="A83" s="7">
        <v>900000000</v>
      </c>
      <c r="B83" s="5">
        <f t="shared" si="0"/>
        <v>900</v>
      </c>
      <c r="C83" s="5" t="str">
        <f>VLOOKUP(B83,Datos!$I:$K,3,0)</f>
        <v>S/D</v>
      </c>
      <c r="D83" s="5" t="str">
        <f>VLOOKUP(B83,Datos!$I:$J,2,0)</f>
        <v>S/D</v>
      </c>
      <c r="E83" s="2"/>
      <c r="F83" s="2"/>
      <c r="G83" s="77"/>
      <c r="H83" s="28" t="e">
        <f>VLOOKUP(I83,Datos!A:B,2,0)</f>
        <v>#N/A</v>
      </c>
      <c r="I83" s="3"/>
      <c r="J83" s="4"/>
      <c r="K83" s="6"/>
      <c r="L83" s="4"/>
      <c r="M83" s="3"/>
      <c r="N83" s="3"/>
      <c r="O83" s="17">
        <f t="shared" si="1"/>
        <v>1</v>
      </c>
      <c r="P83" s="9"/>
      <c r="Q83" s="2"/>
      <c r="R83" s="2"/>
      <c r="S83" s="4"/>
      <c r="T83" s="3"/>
    </row>
    <row r="84" spans="1:20" x14ac:dyDescent="0.3">
      <c r="A84" s="7">
        <v>900000000</v>
      </c>
      <c r="B84" s="5">
        <f t="shared" si="0"/>
        <v>900</v>
      </c>
      <c r="C84" s="5" t="str">
        <f>VLOOKUP(B84,Datos!$I:$K,3,0)</f>
        <v>S/D</v>
      </c>
      <c r="D84" s="5" t="str">
        <f>VLOOKUP(B84,Datos!$I:$J,2,0)</f>
        <v>S/D</v>
      </c>
      <c r="E84" s="2"/>
      <c r="F84" s="2"/>
      <c r="G84" s="77"/>
      <c r="H84" s="28" t="e">
        <f>VLOOKUP(I84,Datos!A:B,2,0)</f>
        <v>#N/A</v>
      </c>
      <c r="I84" s="3"/>
      <c r="J84" s="4"/>
      <c r="K84" s="6"/>
      <c r="L84" s="4"/>
      <c r="M84" s="3"/>
      <c r="N84" s="3"/>
      <c r="O84" s="17">
        <f t="shared" si="1"/>
        <v>1</v>
      </c>
      <c r="P84" s="9"/>
      <c r="Q84" s="2"/>
      <c r="R84" s="2"/>
      <c r="S84" s="4"/>
      <c r="T84" s="3"/>
    </row>
    <row r="85" spans="1:20" x14ac:dyDescent="0.3">
      <c r="A85" s="7">
        <v>900000000</v>
      </c>
      <c r="B85" s="5">
        <f t="shared" si="0"/>
        <v>900</v>
      </c>
      <c r="C85" s="5" t="str">
        <f>VLOOKUP(B85,Datos!$I:$K,3,0)</f>
        <v>S/D</v>
      </c>
      <c r="D85" s="5" t="str">
        <f>VLOOKUP(B85,Datos!$I:$J,2,0)</f>
        <v>S/D</v>
      </c>
      <c r="E85" s="2"/>
      <c r="F85" s="2"/>
      <c r="G85" s="77"/>
      <c r="H85" s="28" t="e">
        <f>VLOOKUP(I85,Datos!A:B,2,0)</f>
        <v>#N/A</v>
      </c>
      <c r="I85" s="3"/>
      <c r="J85" s="4"/>
      <c r="K85" s="6"/>
      <c r="L85" s="4"/>
      <c r="M85" s="3"/>
      <c r="N85" s="3"/>
      <c r="O85" s="17">
        <f t="shared" si="1"/>
        <v>1</v>
      </c>
      <c r="P85" s="9"/>
      <c r="Q85" s="2"/>
      <c r="R85" s="2"/>
      <c r="S85" s="4"/>
      <c r="T85" s="3"/>
    </row>
    <row r="86" spans="1:20" x14ac:dyDescent="0.3">
      <c r="A86" s="7">
        <v>900000000</v>
      </c>
      <c r="B86" s="5">
        <f t="shared" si="0"/>
        <v>900</v>
      </c>
      <c r="C86" s="5" t="str">
        <f>VLOOKUP(B86,Datos!$I:$K,3,0)</f>
        <v>S/D</v>
      </c>
      <c r="D86" s="5" t="str">
        <f>VLOOKUP(B86,Datos!$I:$J,2,0)</f>
        <v>S/D</v>
      </c>
      <c r="E86" s="2"/>
      <c r="F86" s="2"/>
      <c r="G86" s="77"/>
      <c r="H86" s="28" t="e">
        <f>VLOOKUP(I86,Datos!A:B,2,0)</f>
        <v>#N/A</v>
      </c>
      <c r="I86" s="3"/>
      <c r="J86" s="4"/>
      <c r="K86" s="6"/>
      <c r="L86" s="4"/>
      <c r="M86" s="3"/>
      <c r="N86" s="3"/>
      <c r="O86" s="17">
        <f t="shared" si="1"/>
        <v>1</v>
      </c>
      <c r="P86" s="9"/>
      <c r="Q86" s="2"/>
      <c r="R86" s="2"/>
      <c r="S86" s="4"/>
      <c r="T86" s="3"/>
    </row>
    <row r="87" spans="1:20" x14ac:dyDescent="0.3">
      <c r="A87" s="7">
        <v>900000000</v>
      </c>
      <c r="B87" s="5">
        <f t="shared" si="0"/>
        <v>900</v>
      </c>
      <c r="C87" s="5" t="str">
        <f>VLOOKUP(B87,Datos!$I:$K,3,0)</f>
        <v>S/D</v>
      </c>
      <c r="D87" s="5" t="str">
        <f>VLOOKUP(B87,Datos!$I:$J,2,0)</f>
        <v>S/D</v>
      </c>
      <c r="E87" s="2"/>
      <c r="F87" s="2"/>
      <c r="G87" s="77"/>
      <c r="H87" s="28" t="e">
        <f>VLOOKUP(I87,Datos!A:B,2,0)</f>
        <v>#N/A</v>
      </c>
      <c r="I87" s="3"/>
      <c r="J87" s="4"/>
      <c r="K87" s="6"/>
      <c r="L87" s="4"/>
      <c r="M87" s="3"/>
      <c r="N87" s="3"/>
      <c r="O87" s="17">
        <f t="shared" si="1"/>
        <v>1</v>
      </c>
      <c r="P87" s="9"/>
      <c r="Q87" s="2"/>
      <c r="R87" s="2"/>
      <c r="S87" s="4"/>
      <c r="T87" s="3"/>
    </row>
    <row r="88" spans="1:20" x14ac:dyDescent="0.3">
      <c r="A88" s="7">
        <v>900000000</v>
      </c>
      <c r="B88" s="5">
        <f t="shared" si="0"/>
        <v>900</v>
      </c>
      <c r="C88" s="5" t="str">
        <f>VLOOKUP(B88,Datos!$I:$K,3,0)</f>
        <v>S/D</v>
      </c>
      <c r="D88" s="5" t="str">
        <f>VLOOKUP(B88,Datos!$I:$J,2,0)</f>
        <v>S/D</v>
      </c>
      <c r="E88" s="2"/>
      <c r="F88" s="2"/>
      <c r="G88" s="77"/>
      <c r="H88" s="28" t="e">
        <f>VLOOKUP(I88,Datos!A:B,2,0)</f>
        <v>#N/A</v>
      </c>
      <c r="I88" s="3"/>
      <c r="J88" s="4"/>
      <c r="K88" s="6"/>
      <c r="L88" s="4"/>
      <c r="M88" s="3"/>
      <c r="N88" s="3"/>
      <c r="O88" s="17">
        <f t="shared" si="1"/>
        <v>1</v>
      </c>
      <c r="P88" s="9"/>
      <c r="Q88" s="2"/>
      <c r="R88" s="2"/>
      <c r="S88" s="4"/>
      <c r="T88" s="3"/>
    </row>
    <row r="89" spans="1:20" x14ac:dyDescent="0.3">
      <c r="A89" s="7">
        <v>900000000</v>
      </c>
      <c r="B89" s="5">
        <f t="shared" si="0"/>
        <v>900</v>
      </c>
      <c r="C89" s="5" t="str">
        <f>VLOOKUP(B89,Datos!$I:$K,3,0)</f>
        <v>S/D</v>
      </c>
      <c r="D89" s="5" t="str">
        <f>VLOOKUP(B89,Datos!$I:$J,2,0)</f>
        <v>S/D</v>
      </c>
      <c r="E89" s="2"/>
      <c r="F89" s="2"/>
      <c r="G89" s="77"/>
      <c r="H89" s="28" t="e">
        <f>VLOOKUP(I89,Datos!A:B,2,0)</f>
        <v>#N/A</v>
      </c>
      <c r="I89" s="3"/>
      <c r="J89" s="4"/>
      <c r="K89" s="6"/>
      <c r="L89" s="4"/>
      <c r="M89" s="3"/>
      <c r="N89" s="3"/>
      <c r="O89" s="17">
        <f t="shared" si="1"/>
        <v>1</v>
      </c>
      <c r="P89" s="9"/>
      <c r="Q89" s="2"/>
      <c r="R89" s="2"/>
      <c r="S89" s="4"/>
      <c r="T89" s="3"/>
    </row>
    <row r="90" spans="1:20" x14ac:dyDescent="0.3">
      <c r="A90" s="7">
        <v>900000000</v>
      </c>
      <c r="B90" s="5">
        <f t="shared" si="0"/>
        <v>900</v>
      </c>
      <c r="C90" s="5" t="str">
        <f>VLOOKUP(B90,Datos!$I:$K,3,0)</f>
        <v>S/D</v>
      </c>
      <c r="D90" s="5" t="str">
        <f>VLOOKUP(B90,Datos!$I:$J,2,0)</f>
        <v>S/D</v>
      </c>
      <c r="E90" s="2"/>
      <c r="F90" s="2"/>
      <c r="G90" s="77"/>
      <c r="H90" s="28" t="e">
        <f>VLOOKUP(I90,Datos!A:B,2,0)</f>
        <v>#N/A</v>
      </c>
      <c r="I90" s="3"/>
      <c r="J90" s="4"/>
      <c r="K90" s="6"/>
      <c r="L90" s="4"/>
      <c r="M90" s="3"/>
      <c r="N90" s="3"/>
      <c r="O90" s="17">
        <f t="shared" si="1"/>
        <v>1</v>
      </c>
      <c r="P90" s="9"/>
      <c r="Q90" s="2"/>
      <c r="R90" s="2"/>
      <c r="S90" s="4"/>
      <c r="T90" s="3"/>
    </row>
    <row r="91" spans="1:20" x14ac:dyDescent="0.3">
      <c r="A91" s="7">
        <v>900000000</v>
      </c>
      <c r="B91" s="5">
        <f t="shared" si="0"/>
        <v>900</v>
      </c>
      <c r="C91" s="5" t="str">
        <f>VLOOKUP(B91,Datos!$I:$K,3,0)</f>
        <v>S/D</v>
      </c>
      <c r="D91" s="5" t="str">
        <f>VLOOKUP(B91,Datos!$I:$J,2,0)</f>
        <v>S/D</v>
      </c>
      <c r="E91" s="2"/>
      <c r="F91" s="2"/>
      <c r="G91" s="77"/>
      <c r="H91" s="28" t="e">
        <f>VLOOKUP(I91,Datos!A:B,2,0)</f>
        <v>#N/A</v>
      </c>
      <c r="I91" s="3"/>
      <c r="J91" s="4"/>
      <c r="K91" s="6"/>
      <c r="L91" s="4"/>
      <c r="M91" s="3"/>
      <c r="N91" s="3"/>
      <c r="O91" s="17">
        <f t="shared" si="1"/>
        <v>1</v>
      </c>
      <c r="P91" s="9"/>
      <c r="Q91" s="2"/>
      <c r="R91" s="2"/>
      <c r="S91" s="4"/>
      <c r="T91" s="3"/>
    </row>
    <row r="92" spans="1:20" x14ac:dyDescent="0.3">
      <c r="A92" s="7">
        <v>900000000</v>
      </c>
      <c r="B92" s="5">
        <f t="shared" si="0"/>
        <v>900</v>
      </c>
      <c r="C92" s="5" t="str">
        <f>VLOOKUP(B92,Datos!$I:$K,3,0)</f>
        <v>S/D</v>
      </c>
      <c r="D92" s="5" t="str">
        <f>VLOOKUP(B92,Datos!$I:$J,2,0)</f>
        <v>S/D</v>
      </c>
      <c r="E92" s="2"/>
      <c r="F92" s="2"/>
      <c r="G92" s="77"/>
      <c r="H92" s="28" t="e">
        <f>VLOOKUP(I92,Datos!A:B,2,0)</f>
        <v>#N/A</v>
      </c>
      <c r="I92" s="3"/>
      <c r="J92" s="4"/>
      <c r="K92" s="6"/>
      <c r="L92" s="4"/>
      <c r="M92" s="3"/>
      <c r="N92" s="3"/>
      <c r="O92" s="17">
        <f t="shared" si="1"/>
        <v>1</v>
      </c>
      <c r="P92" s="9"/>
      <c r="Q92" s="2"/>
      <c r="R92" s="2"/>
      <c r="S92" s="4"/>
      <c r="T92" s="3"/>
    </row>
    <row r="93" spans="1:20" x14ac:dyDescent="0.3">
      <c r="A93" s="7">
        <v>900000000</v>
      </c>
      <c r="B93" s="5">
        <f t="shared" si="0"/>
        <v>900</v>
      </c>
      <c r="C93" s="5" t="str">
        <f>VLOOKUP(B93,Datos!$I:$K,3,0)</f>
        <v>S/D</v>
      </c>
      <c r="D93" s="5" t="str">
        <f>VLOOKUP(B93,Datos!$I:$J,2,0)</f>
        <v>S/D</v>
      </c>
      <c r="E93" s="2"/>
      <c r="F93" s="2"/>
      <c r="G93" s="77"/>
      <c r="H93" s="28" t="e">
        <f>VLOOKUP(I93,Datos!A:B,2,0)</f>
        <v>#N/A</v>
      </c>
      <c r="I93" s="3"/>
      <c r="J93" s="4"/>
      <c r="K93" s="6"/>
      <c r="L93" s="4"/>
      <c r="M93" s="3"/>
      <c r="N93" s="3"/>
      <c r="O93" s="17">
        <f t="shared" si="1"/>
        <v>1</v>
      </c>
      <c r="P93" s="9"/>
      <c r="Q93" s="2"/>
      <c r="R93" s="2"/>
      <c r="S93" s="4"/>
      <c r="T93" s="3"/>
    </row>
    <row r="94" spans="1:20" x14ac:dyDescent="0.3">
      <c r="A94" s="7">
        <v>900000000</v>
      </c>
      <c r="B94" s="5">
        <f t="shared" si="0"/>
        <v>900</v>
      </c>
      <c r="C94" s="5" t="str">
        <f>VLOOKUP(B94,Datos!$I:$K,3,0)</f>
        <v>S/D</v>
      </c>
      <c r="D94" s="5" t="str">
        <f>VLOOKUP(B94,Datos!$I:$J,2,0)</f>
        <v>S/D</v>
      </c>
      <c r="E94" s="2"/>
      <c r="F94" s="2"/>
      <c r="G94" s="77"/>
      <c r="H94" s="28" t="e">
        <f>VLOOKUP(I94,Datos!A:B,2,0)</f>
        <v>#N/A</v>
      </c>
      <c r="I94" s="3"/>
      <c r="J94" s="4"/>
      <c r="K94" s="6"/>
      <c r="L94" s="4"/>
      <c r="M94" s="3"/>
      <c r="N94" s="3"/>
      <c r="O94" s="17">
        <f t="shared" si="1"/>
        <v>1</v>
      </c>
      <c r="P94" s="9"/>
      <c r="Q94" s="2"/>
      <c r="R94" s="2"/>
      <c r="S94" s="4"/>
      <c r="T94" s="3"/>
    </row>
    <row r="95" spans="1:20" x14ac:dyDescent="0.3">
      <c r="A95" s="7">
        <v>900000000</v>
      </c>
      <c r="B95" s="5">
        <f t="shared" si="0"/>
        <v>900</v>
      </c>
      <c r="C95" s="5" t="str">
        <f>VLOOKUP(B95,Datos!$I:$K,3,0)</f>
        <v>S/D</v>
      </c>
      <c r="D95" s="5" t="str">
        <f>VLOOKUP(B95,Datos!$I:$J,2,0)</f>
        <v>S/D</v>
      </c>
      <c r="E95" s="2"/>
      <c r="F95" s="2"/>
      <c r="G95" s="77"/>
      <c r="H95" s="28" t="e">
        <f>VLOOKUP(I95,Datos!A:B,2,0)</f>
        <v>#N/A</v>
      </c>
      <c r="I95" s="3"/>
      <c r="J95" s="4"/>
      <c r="K95" s="6"/>
      <c r="L95" s="4"/>
      <c r="M95" s="3"/>
      <c r="N95" s="3"/>
      <c r="O95" s="17">
        <f t="shared" si="1"/>
        <v>1</v>
      </c>
      <c r="P95" s="9"/>
      <c r="Q95" s="2"/>
      <c r="R95" s="2"/>
      <c r="S95" s="4"/>
      <c r="T95" s="3"/>
    </row>
    <row r="96" spans="1:20" x14ac:dyDescent="0.3">
      <c r="A96" s="7">
        <v>900000000</v>
      </c>
      <c r="B96" s="5">
        <f t="shared" si="0"/>
        <v>900</v>
      </c>
      <c r="C96" s="5" t="str">
        <f>VLOOKUP(B96,Datos!$I:$K,3,0)</f>
        <v>S/D</v>
      </c>
      <c r="D96" s="5" t="str">
        <f>VLOOKUP(B96,Datos!$I:$J,2,0)</f>
        <v>S/D</v>
      </c>
      <c r="E96" s="2"/>
      <c r="F96" s="2"/>
      <c r="G96" s="77"/>
      <c r="H96" s="28" t="e">
        <f>VLOOKUP(I96,Datos!A:B,2,0)</f>
        <v>#N/A</v>
      </c>
      <c r="I96" s="3"/>
      <c r="J96" s="4"/>
      <c r="K96" s="6"/>
      <c r="L96" s="4"/>
      <c r="M96" s="3"/>
      <c r="N96" s="3"/>
      <c r="O96" s="17">
        <f t="shared" si="1"/>
        <v>1</v>
      </c>
      <c r="P96" s="9"/>
      <c r="Q96" s="2"/>
      <c r="R96" s="2"/>
      <c r="S96" s="4"/>
      <c r="T96" s="3"/>
    </row>
    <row r="97" spans="1:20" x14ac:dyDescent="0.3">
      <c r="A97" s="7">
        <v>900000000</v>
      </c>
      <c r="B97" s="5">
        <f t="shared" si="0"/>
        <v>900</v>
      </c>
      <c r="C97" s="5" t="str">
        <f>VLOOKUP(B97,Datos!$I:$K,3,0)</f>
        <v>S/D</v>
      </c>
      <c r="D97" s="5" t="str">
        <f>VLOOKUP(B97,Datos!$I:$J,2,0)</f>
        <v>S/D</v>
      </c>
      <c r="E97" s="2"/>
      <c r="F97" s="2"/>
      <c r="G97" s="77"/>
      <c r="H97" s="28" t="e">
        <f>VLOOKUP(I97,Datos!A:B,2,0)</f>
        <v>#N/A</v>
      </c>
      <c r="I97" s="3"/>
      <c r="J97" s="4"/>
      <c r="K97" s="6"/>
      <c r="L97" s="4"/>
      <c r="M97" s="3"/>
      <c r="N97" s="3"/>
      <c r="O97" s="17">
        <f t="shared" si="1"/>
        <v>1</v>
      </c>
      <c r="P97" s="9"/>
      <c r="Q97" s="2"/>
      <c r="R97" s="2"/>
      <c r="S97" s="4"/>
      <c r="T97" s="3"/>
    </row>
    <row r="98" spans="1:20" x14ac:dyDescent="0.3">
      <c r="A98" s="7">
        <v>900000000</v>
      </c>
      <c r="B98" s="5">
        <f t="shared" si="0"/>
        <v>900</v>
      </c>
      <c r="C98" s="5" t="str">
        <f>VLOOKUP(B98,Datos!$I:$K,3,0)</f>
        <v>S/D</v>
      </c>
      <c r="D98" s="5" t="str">
        <f>VLOOKUP(B98,Datos!$I:$J,2,0)</f>
        <v>S/D</v>
      </c>
      <c r="E98" s="2"/>
      <c r="F98" s="2"/>
      <c r="G98" s="77"/>
      <c r="H98" s="28" t="e">
        <f>VLOOKUP(I98,Datos!A:B,2,0)</f>
        <v>#N/A</v>
      </c>
      <c r="I98" s="3"/>
      <c r="J98" s="4"/>
      <c r="K98" s="6"/>
      <c r="L98" s="4"/>
      <c r="M98" s="3"/>
      <c r="N98" s="3"/>
      <c r="O98" s="17">
        <f t="shared" si="1"/>
        <v>1</v>
      </c>
      <c r="P98" s="9"/>
      <c r="Q98" s="2"/>
      <c r="R98" s="2"/>
      <c r="S98" s="4"/>
      <c r="T98" s="3"/>
    </row>
    <row r="99" spans="1:20" x14ac:dyDescent="0.3">
      <c r="A99" s="7">
        <v>900000000</v>
      </c>
      <c r="B99" s="5">
        <f t="shared" si="0"/>
        <v>900</v>
      </c>
      <c r="C99" s="5" t="str">
        <f>VLOOKUP(B99,Datos!$I:$K,3,0)</f>
        <v>S/D</v>
      </c>
      <c r="D99" s="5" t="str">
        <f>VLOOKUP(B99,Datos!$I:$J,2,0)</f>
        <v>S/D</v>
      </c>
      <c r="E99" s="2"/>
      <c r="F99" s="2"/>
      <c r="G99" s="77"/>
      <c r="H99" s="28" t="e">
        <f>VLOOKUP(I99,Datos!A:B,2,0)</f>
        <v>#N/A</v>
      </c>
      <c r="I99" s="3"/>
      <c r="J99" s="4"/>
      <c r="K99" s="6"/>
      <c r="L99" s="4"/>
      <c r="M99" s="3"/>
      <c r="N99" s="3"/>
      <c r="O99" s="17">
        <f t="shared" si="1"/>
        <v>1</v>
      </c>
      <c r="P99" s="9"/>
      <c r="Q99" s="2"/>
      <c r="R99" s="2"/>
      <c r="S99" s="4"/>
      <c r="T99" s="3"/>
    </row>
    <row r="100" spans="1:20" x14ac:dyDescent="0.3">
      <c r="A100" s="7">
        <v>900000000</v>
      </c>
      <c r="B100" s="5">
        <f t="shared" si="0"/>
        <v>900</v>
      </c>
      <c r="C100" s="5" t="str">
        <f>VLOOKUP(B100,Datos!$I:$K,3,0)</f>
        <v>S/D</v>
      </c>
      <c r="D100" s="5" t="str">
        <f>VLOOKUP(B100,Datos!$I:$J,2,0)</f>
        <v>S/D</v>
      </c>
      <c r="E100" s="2"/>
      <c r="F100" s="2"/>
      <c r="G100" s="77"/>
      <c r="H100" s="28" t="e">
        <f>VLOOKUP(I100,Datos!A:B,2,0)</f>
        <v>#N/A</v>
      </c>
      <c r="I100" s="3"/>
      <c r="J100" s="4"/>
      <c r="K100" s="6"/>
      <c r="L100" s="4"/>
      <c r="M100" s="3"/>
      <c r="N100" s="3"/>
      <c r="O100" s="17">
        <f t="shared" si="1"/>
        <v>1</v>
      </c>
      <c r="P100" s="9"/>
      <c r="Q100" s="2"/>
      <c r="R100" s="2"/>
      <c r="S100" s="4"/>
      <c r="T100" s="3"/>
    </row>
    <row r="101" spans="1:20" x14ac:dyDescent="0.3">
      <c r="A101" s="7">
        <v>900000000</v>
      </c>
      <c r="B101" s="5">
        <f t="shared" si="0"/>
        <v>900</v>
      </c>
      <c r="C101" s="5" t="str">
        <f>VLOOKUP(B101,Datos!$I:$K,3,0)</f>
        <v>S/D</v>
      </c>
      <c r="D101" s="5" t="str">
        <f>VLOOKUP(B101,Datos!$I:$J,2,0)</f>
        <v>S/D</v>
      </c>
      <c r="E101" s="2"/>
      <c r="F101" s="2"/>
      <c r="G101" s="77"/>
      <c r="H101" s="28" t="e">
        <f>VLOOKUP(I101,Datos!A:B,2,0)</f>
        <v>#N/A</v>
      </c>
      <c r="I101" s="3"/>
      <c r="J101" s="4"/>
      <c r="K101" s="6"/>
      <c r="L101" s="4"/>
      <c r="M101" s="3"/>
      <c r="N101" s="3"/>
      <c r="O101" s="17">
        <f t="shared" si="1"/>
        <v>1</v>
      </c>
      <c r="P101" s="9"/>
      <c r="Q101" s="2"/>
      <c r="R101" s="2"/>
      <c r="S101" s="4"/>
      <c r="T101" s="3"/>
    </row>
    <row r="102" spans="1:20" x14ac:dyDescent="0.3">
      <c r="A102" s="7">
        <v>900000000</v>
      </c>
      <c r="B102" s="5">
        <f t="shared" si="0"/>
        <v>900</v>
      </c>
      <c r="C102" s="5" t="str">
        <f>VLOOKUP(B102,Datos!$I:$K,3,0)</f>
        <v>S/D</v>
      </c>
      <c r="D102" s="5" t="str">
        <f>VLOOKUP(B102,Datos!$I:$J,2,0)</f>
        <v>S/D</v>
      </c>
      <c r="E102" s="2"/>
      <c r="F102" s="2"/>
      <c r="G102" s="77"/>
      <c r="H102" s="28" t="e">
        <f>VLOOKUP(I102,Datos!A:B,2,0)</f>
        <v>#N/A</v>
      </c>
      <c r="I102" s="3"/>
      <c r="J102" s="4"/>
      <c r="K102" s="6"/>
      <c r="L102" s="4"/>
      <c r="M102" s="3"/>
      <c r="N102" s="3"/>
      <c r="O102" s="17">
        <f t="shared" si="1"/>
        <v>1</v>
      </c>
      <c r="P102" s="9"/>
      <c r="Q102" s="2"/>
      <c r="R102" s="2"/>
      <c r="S102" s="4"/>
      <c r="T102" s="3"/>
    </row>
    <row r="103" spans="1:20" x14ac:dyDescent="0.3">
      <c r="A103" s="7">
        <v>900000000</v>
      </c>
      <c r="B103" s="5">
        <f t="shared" si="0"/>
        <v>900</v>
      </c>
      <c r="C103" s="5" t="str">
        <f>VLOOKUP(B103,Datos!$I:$K,3,0)</f>
        <v>S/D</v>
      </c>
      <c r="D103" s="5" t="str">
        <f>VLOOKUP(B103,Datos!$I:$J,2,0)</f>
        <v>S/D</v>
      </c>
      <c r="E103" s="2"/>
      <c r="F103" s="2"/>
      <c r="G103" s="77"/>
      <c r="H103" s="28" t="e">
        <f>VLOOKUP(I103,Datos!A:B,2,0)</f>
        <v>#N/A</v>
      </c>
      <c r="I103" s="3"/>
      <c r="J103" s="4"/>
      <c r="K103" s="6"/>
      <c r="L103" s="4"/>
      <c r="M103" s="3"/>
      <c r="N103" s="3"/>
      <c r="O103" s="17">
        <f t="shared" si="1"/>
        <v>1</v>
      </c>
      <c r="P103" s="9"/>
      <c r="Q103" s="2"/>
      <c r="R103" s="2"/>
      <c r="S103" s="4"/>
      <c r="T103" s="3"/>
    </row>
    <row r="104" spans="1:20" x14ac:dyDescent="0.3">
      <c r="A104" s="7">
        <v>900000000</v>
      </c>
      <c r="B104" s="5">
        <f t="shared" si="0"/>
        <v>900</v>
      </c>
      <c r="C104" s="5" t="str">
        <f>VLOOKUP(B104,Datos!$I:$K,3,0)</f>
        <v>S/D</v>
      </c>
      <c r="D104" s="5" t="str">
        <f>VLOOKUP(B104,Datos!$I:$J,2,0)</f>
        <v>S/D</v>
      </c>
      <c r="E104" s="2"/>
      <c r="F104" s="2"/>
      <c r="G104" s="77"/>
      <c r="H104" s="28" t="e">
        <f>VLOOKUP(I104,Datos!A:B,2,0)</f>
        <v>#N/A</v>
      </c>
      <c r="I104" s="3"/>
      <c r="J104" s="4"/>
      <c r="K104" s="6"/>
      <c r="L104" s="4"/>
      <c r="M104" s="3"/>
      <c r="N104" s="3"/>
      <c r="O104" s="17">
        <f t="shared" si="1"/>
        <v>1</v>
      </c>
      <c r="P104" s="9"/>
      <c r="Q104" s="2"/>
      <c r="R104" s="2"/>
      <c r="S104" s="4"/>
      <c r="T104" s="3"/>
    </row>
    <row r="105" spans="1:20" x14ac:dyDescent="0.3">
      <c r="A105" s="7">
        <v>900000000</v>
      </c>
      <c r="B105" s="5">
        <f t="shared" si="0"/>
        <v>900</v>
      </c>
      <c r="C105" s="5" t="str">
        <f>VLOOKUP(B105,Datos!$I:$K,3,0)</f>
        <v>S/D</v>
      </c>
      <c r="D105" s="5" t="str">
        <f>VLOOKUP(B105,Datos!$I:$J,2,0)</f>
        <v>S/D</v>
      </c>
      <c r="E105" s="2"/>
      <c r="F105" s="2"/>
      <c r="G105" s="77"/>
      <c r="H105" s="28" t="e">
        <f>VLOOKUP(I105,Datos!A:B,2,0)</f>
        <v>#N/A</v>
      </c>
      <c r="I105" s="3"/>
      <c r="J105" s="4"/>
      <c r="K105" s="6"/>
      <c r="L105" s="4"/>
      <c r="M105" s="3"/>
      <c r="N105" s="3"/>
      <c r="O105" s="17">
        <f t="shared" si="1"/>
        <v>1</v>
      </c>
      <c r="P105" s="9"/>
      <c r="Q105" s="2"/>
      <c r="R105" s="2"/>
      <c r="S105" s="4"/>
      <c r="T105" s="3"/>
    </row>
    <row r="106" spans="1:20" x14ac:dyDescent="0.3">
      <c r="A106" s="7">
        <v>900000000</v>
      </c>
      <c r="B106" s="5">
        <f t="shared" si="0"/>
        <v>900</v>
      </c>
      <c r="C106" s="5" t="str">
        <f>VLOOKUP(B106,Datos!$I:$K,3,0)</f>
        <v>S/D</v>
      </c>
      <c r="D106" s="5" t="str">
        <f>VLOOKUP(B106,Datos!$I:$J,2,0)</f>
        <v>S/D</v>
      </c>
      <c r="E106" s="2"/>
      <c r="F106" s="2"/>
      <c r="G106" s="77"/>
      <c r="H106" s="28" t="e">
        <f>VLOOKUP(I106,Datos!A:B,2,0)</f>
        <v>#N/A</v>
      </c>
      <c r="I106" s="3"/>
      <c r="J106" s="4"/>
      <c r="K106" s="6"/>
      <c r="L106" s="4"/>
      <c r="M106" s="3"/>
      <c r="N106" s="3"/>
      <c r="O106" s="17">
        <f t="shared" si="1"/>
        <v>1</v>
      </c>
      <c r="P106" s="9"/>
      <c r="Q106" s="2"/>
      <c r="R106" s="2"/>
      <c r="S106" s="4"/>
      <c r="T106" s="3"/>
    </row>
    <row r="107" spans="1:20" x14ac:dyDescent="0.3">
      <c r="A107" s="7">
        <v>900000000</v>
      </c>
      <c r="B107" s="5">
        <f t="shared" si="0"/>
        <v>900</v>
      </c>
      <c r="C107" s="5" t="str">
        <f>VLOOKUP(B107,Datos!$I:$K,3,0)</f>
        <v>S/D</v>
      </c>
      <c r="D107" s="5" t="str">
        <f>VLOOKUP(B107,Datos!$I:$J,2,0)</f>
        <v>S/D</v>
      </c>
      <c r="E107" s="2"/>
      <c r="F107" s="2"/>
      <c r="G107" s="77"/>
      <c r="H107" s="28" t="e">
        <f>VLOOKUP(I107,Datos!A:B,2,0)</f>
        <v>#N/A</v>
      </c>
      <c r="I107" s="3"/>
      <c r="J107" s="4"/>
      <c r="K107" s="6"/>
      <c r="L107" s="4"/>
      <c r="M107" s="3"/>
      <c r="N107" s="3"/>
      <c r="O107" s="17">
        <f t="shared" si="1"/>
        <v>1</v>
      </c>
      <c r="P107" s="9"/>
      <c r="Q107" s="2"/>
      <c r="R107" s="2"/>
      <c r="S107" s="4"/>
      <c r="T107" s="3"/>
    </row>
    <row r="108" spans="1:20" x14ac:dyDescent="0.3">
      <c r="A108" s="7">
        <v>900000000</v>
      </c>
      <c r="B108" s="5">
        <f t="shared" si="0"/>
        <v>900</v>
      </c>
      <c r="C108" s="5" t="str">
        <f>VLOOKUP(B108,Datos!$I:$K,3,0)</f>
        <v>S/D</v>
      </c>
      <c r="D108" s="5" t="str">
        <f>VLOOKUP(B108,Datos!$I:$J,2,0)</f>
        <v>S/D</v>
      </c>
      <c r="E108" s="2"/>
      <c r="F108" s="2"/>
      <c r="G108" s="77"/>
      <c r="H108" s="28" t="e">
        <f>VLOOKUP(I108,Datos!A:B,2,0)</f>
        <v>#N/A</v>
      </c>
      <c r="I108" s="3"/>
      <c r="J108" s="4"/>
      <c r="K108" s="6"/>
      <c r="L108" s="4"/>
      <c r="M108" s="3"/>
      <c r="N108" s="3"/>
      <c r="O108" s="17">
        <f t="shared" si="1"/>
        <v>1</v>
      </c>
      <c r="P108" s="9"/>
      <c r="Q108" s="2"/>
      <c r="R108" s="2"/>
      <c r="S108" s="4"/>
      <c r="T108" s="3"/>
    </row>
    <row r="109" spans="1:20" x14ac:dyDescent="0.3">
      <c r="A109" s="7">
        <v>900000000</v>
      </c>
      <c r="B109" s="5">
        <f t="shared" si="0"/>
        <v>900</v>
      </c>
      <c r="C109" s="5" t="str">
        <f>VLOOKUP(B109,Datos!$I:$K,3,0)</f>
        <v>S/D</v>
      </c>
      <c r="D109" s="5" t="str">
        <f>VLOOKUP(B109,Datos!$I:$J,2,0)</f>
        <v>S/D</v>
      </c>
      <c r="E109" s="2"/>
      <c r="F109" s="2"/>
      <c r="G109" s="77"/>
      <c r="H109" s="28" t="e">
        <f>VLOOKUP(I109,Datos!A:B,2,0)</f>
        <v>#N/A</v>
      </c>
      <c r="I109" s="3"/>
      <c r="J109" s="4"/>
      <c r="K109" s="6"/>
      <c r="L109" s="4"/>
      <c r="M109" s="3"/>
      <c r="N109" s="3"/>
      <c r="O109" s="17">
        <f t="shared" si="1"/>
        <v>1</v>
      </c>
      <c r="P109" s="9"/>
      <c r="Q109" s="2"/>
      <c r="R109" s="2"/>
      <c r="S109" s="4"/>
      <c r="T109" s="3"/>
    </row>
    <row r="110" spans="1:20" x14ac:dyDescent="0.3">
      <c r="A110" s="7">
        <v>900000000</v>
      </c>
      <c r="B110" s="5">
        <f t="shared" si="0"/>
        <v>900</v>
      </c>
      <c r="C110" s="5" t="str">
        <f>VLOOKUP(B110,Datos!$I:$K,3,0)</f>
        <v>S/D</v>
      </c>
      <c r="D110" s="5" t="str">
        <f>VLOOKUP(B110,Datos!$I:$J,2,0)</f>
        <v>S/D</v>
      </c>
      <c r="E110" s="2"/>
      <c r="F110" s="2"/>
      <c r="G110" s="77"/>
      <c r="H110" s="28" t="e">
        <f>VLOOKUP(I110,Datos!A:B,2,0)</f>
        <v>#N/A</v>
      </c>
      <c r="I110" s="3"/>
      <c r="J110" s="4"/>
      <c r="K110" s="6"/>
      <c r="L110" s="4"/>
      <c r="M110" s="3"/>
      <c r="N110" s="3"/>
      <c r="O110" s="17">
        <f t="shared" si="1"/>
        <v>1</v>
      </c>
      <c r="P110" s="9"/>
      <c r="Q110" s="2"/>
      <c r="R110" s="2"/>
      <c r="S110" s="4"/>
      <c r="T110" s="3"/>
    </row>
    <row r="111" spans="1:20" x14ac:dyDescent="0.3">
      <c r="A111" s="7">
        <v>900000000</v>
      </c>
      <c r="B111" s="5">
        <f t="shared" si="0"/>
        <v>900</v>
      </c>
      <c r="C111" s="5" t="str">
        <f>VLOOKUP(B111,Datos!$I:$K,3,0)</f>
        <v>S/D</v>
      </c>
      <c r="D111" s="5" t="str">
        <f>VLOOKUP(B111,Datos!$I:$J,2,0)</f>
        <v>S/D</v>
      </c>
      <c r="E111" s="2"/>
      <c r="F111" s="2"/>
      <c r="G111" s="77"/>
      <c r="H111" s="28" t="e">
        <f>VLOOKUP(I111,Datos!A:B,2,0)</f>
        <v>#N/A</v>
      </c>
      <c r="I111" s="3"/>
      <c r="J111" s="4"/>
      <c r="K111" s="6"/>
      <c r="L111" s="4"/>
      <c r="M111" s="3"/>
      <c r="N111" s="3"/>
      <c r="O111" s="17">
        <f t="shared" si="1"/>
        <v>1</v>
      </c>
      <c r="P111" s="9"/>
      <c r="Q111" s="2"/>
      <c r="R111" s="2"/>
      <c r="S111" s="4"/>
      <c r="T111" s="3"/>
    </row>
    <row r="112" spans="1:20" x14ac:dyDescent="0.3">
      <c r="A112" s="7">
        <v>900000000</v>
      </c>
      <c r="B112" s="5">
        <f t="shared" si="0"/>
        <v>900</v>
      </c>
      <c r="C112" s="5" t="str">
        <f>VLOOKUP(B112,Datos!$I:$K,3,0)</f>
        <v>S/D</v>
      </c>
      <c r="D112" s="5" t="str">
        <f>VLOOKUP(B112,Datos!$I:$J,2,0)</f>
        <v>S/D</v>
      </c>
      <c r="E112" s="2"/>
      <c r="F112" s="2"/>
      <c r="G112" s="77"/>
      <c r="H112" s="28" t="e">
        <f>VLOOKUP(I112,Datos!A:B,2,0)</f>
        <v>#N/A</v>
      </c>
      <c r="I112" s="3"/>
      <c r="J112" s="4"/>
      <c r="K112" s="6"/>
      <c r="L112" s="4"/>
      <c r="M112" s="3"/>
      <c r="N112" s="3"/>
      <c r="O112" s="17">
        <f t="shared" si="1"/>
        <v>1</v>
      </c>
      <c r="P112" s="9"/>
      <c r="Q112" s="2"/>
      <c r="R112" s="2"/>
      <c r="S112" s="4"/>
      <c r="T112" s="3"/>
    </row>
    <row r="113" spans="1:20" x14ac:dyDescent="0.3">
      <c r="A113" s="7">
        <v>900000000</v>
      </c>
      <c r="B113" s="5">
        <f t="shared" si="0"/>
        <v>900</v>
      </c>
      <c r="C113" s="5" t="str">
        <f>VLOOKUP(B113,Datos!$I:$K,3,0)</f>
        <v>S/D</v>
      </c>
      <c r="D113" s="5" t="str">
        <f>VLOOKUP(B113,Datos!$I:$J,2,0)</f>
        <v>S/D</v>
      </c>
      <c r="E113" s="2"/>
      <c r="F113" s="2"/>
      <c r="G113" s="77"/>
      <c r="H113" s="28" t="e">
        <f>VLOOKUP(I113,Datos!A:B,2,0)</f>
        <v>#N/A</v>
      </c>
      <c r="I113" s="3"/>
      <c r="J113" s="4"/>
      <c r="K113" s="6"/>
      <c r="L113" s="4"/>
      <c r="M113" s="3"/>
      <c r="N113" s="3"/>
      <c r="O113" s="17">
        <f t="shared" si="1"/>
        <v>1</v>
      </c>
      <c r="P113" s="9"/>
      <c r="Q113" s="2"/>
      <c r="R113" s="2"/>
      <c r="S113" s="4"/>
      <c r="T113" s="3"/>
    </row>
    <row r="114" spans="1:20" x14ac:dyDescent="0.3">
      <c r="A114" s="7">
        <v>900000000</v>
      </c>
      <c r="B114" s="5">
        <f t="shared" si="0"/>
        <v>900</v>
      </c>
      <c r="C114" s="5" t="str">
        <f>VLOOKUP(B114,Datos!$I:$K,3,0)</f>
        <v>S/D</v>
      </c>
      <c r="D114" s="5" t="str">
        <f>VLOOKUP(B114,Datos!$I:$J,2,0)</f>
        <v>S/D</v>
      </c>
      <c r="E114" s="2"/>
      <c r="F114" s="2"/>
      <c r="G114" s="77"/>
      <c r="H114" s="28" t="e">
        <f>VLOOKUP(I114,Datos!A:B,2,0)</f>
        <v>#N/A</v>
      </c>
      <c r="I114" s="3"/>
      <c r="J114" s="4"/>
      <c r="K114" s="6"/>
      <c r="L114" s="4"/>
      <c r="M114" s="3"/>
      <c r="N114" s="3"/>
      <c r="O114" s="17">
        <f t="shared" si="1"/>
        <v>1</v>
      </c>
      <c r="P114" s="9"/>
      <c r="Q114" s="2"/>
      <c r="R114" s="2"/>
      <c r="S114" s="4"/>
      <c r="T114" s="3"/>
    </row>
    <row r="115" spans="1:20" x14ac:dyDescent="0.3">
      <c r="A115" s="7">
        <v>900000000</v>
      </c>
      <c r="B115" s="5">
        <f t="shared" si="0"/>
        <v>900</v>
      </c>
      <c r="C115" s="5" t="str">
        <f>VLOOKUP(B115,Datos!$I:$K,3,0)</f>
        <v>S/D</v>
      </c>
      <c r="D115" s="5" t="str">
        <f>VLOOKUP(B115,Datos!$I:$J,2,0)</f>
        <v>S/D</v>
      </c>
      <c r="E115" s="2"/>
      <c r="F115" s="2"/>
      <c r="G115" s="77"/>
      <c r="H115" s="28" t="e">
        <f>VLOOKUP(I115,Datos!A:B,2,0)</f>
        <v>#N/A</v>
      </c>
      <c r="I115" s="3"/>
      <c r="J115" s="4"/>
      <c r="K115" s="6"/>
      <c r="L115" s="4"/>
      <c r="M115" s="3"/>
      <c r="N115" s="3"/>
      <c r="O115" s="17">
        <f t="shared" si="1"/>
        <v>1</v>
      </c>
      <c r="P115" s="9"/>
      <c r="Q115" s="2"/>
      <c r="R115" s="2"/>
      <c r="S115" s="4"/>
      <c r="T115" s="3"/>
    </row>
    <row r="116" spans="1:20" x14ac:dyDescent="0.3">
      <c r="A116" s="7">
        <v>900000000</v>
      </c>
      <c r="B116" s="5">
        <f t="shared" si="0"/>
        <v>900</v>
      </c>
      <c r="C116" s="5" t="str">
        <f>VLOOKUP(B116,Datos!$I:$K,3,0)</f>
        <v>S/D</v>
      </c>
      <c r="D116" s="5" t="str">
        <f>VLOOKUP(B116,Datos!$I:$J,2,0)</f>
        <v>S/D</v>
      </c>
      <c r="E116" s="2"/>
      <c r="F116" s="2"/>
      <c r="G116" s="77"/>
      <c r="H116" s="28" t="e">
        <f>VLOOKUP(I116,Datos!A:B,2,0)</f>
        <v>#N/A</v>
      </c>
      <c r="I116" s="3"/>
      <c r="J116" s="4"/>
      <c r="K116" s="6"/>
      <c r="L116" s="4"/>
      <c r="M116" s="3"/>
      <c r="N116" s="99"/>
      <c r="O116" s="17">
        <f t="shared" si="1"/>
        <v>1</v>
      </c>
      <c r="P116" s="9"/>
      <c r="Q116" s="2"/>
      <c r="R116" s="2"/>
      <c r="S116" s="4"/>
      <c r="T116" s="3"/>
    </row>
    <row r="117" spans="1:20" x14ac:dyDescent="0.3">
      <c r="A117" s="7">
        <v>900000000</v>
      </c>
      <c r="B117" s="5">
        <f t="shared" si="0"/>
        <v>900</v>
      </c>
      <c r="C117" s="5" t="str">
        <f>VLOOKUP(B117,Datos!$I:$K,3,0)</f>
        <v>S/D</v>
      </c>
      <c r="D117" s="5" t="str">
        <f>VLOOKUP(B117,Datos!$I:$J,2,0)</f>
        <v>S/D</v>
      </c>
      <c r="E117" s="2"/>
      <c r="F117" s="2"/>
      <c r="G117" s="77"/>
      <c r="H117" s="28" t="e">
        <f>VLOOKUP(I117,Datos!A:B,2,0)</f>
        <v>#N/A</v>
      </c>
      <c r="I117" s="3"/>
      <c r="J117" s="4"/>
      <c r="K117" s="6"/>
      <c r="L117" s="4"/>
      <c r="M117" s="3"/>
      <c r="N117" s="99"/>
      <c r="O117" s="17">
        <f t="shared" si="1"/>
        <v>1</v>
      </c>
      <c r="P117" s="9"/>
      <c r="Q117" s="2"/>
      <c r="R117" s="2"/>
      <c r="S117" s="4"/>
      <c r="T117" s="3"/>
    </row>
    <row r="118" spans="1:20" x14ac:dyDescent="0.3">
      <c r="A118" s="7">
        <v>900000000</v>
      </c>
      <c r="B118" s="5">
        <f t="shared" si="0"/>
        <v>900</v>
      </c>
      <c r="C118" s="5" t="str">
        <f>VLOOKUP(B118,Datos!$I:$K,3,0)</f>
        <v>S/D</v>
      </c>
      <c r="D118" s="5" t="str">
        <f>VLOOKUP(B118,Datos!$I:$J,2,0)</f>
        <v>S/D</v>
      </c>
      <c r="E118" s="2"/>
      <c r="F118" s="2"/>
      <c r="G118" s="77"/>
      <c r="H118" s="28" t="e">
        <f>VLOOKUP(I118,Datos!A:B,2,0)</f>
        <v>#N/A</v>
      </c>
      <c r="I118" s="3"/>
      <c r="J118" s="4"/>
      <c r="K118" s="6"/>
      <c r="L118" s="4"/>
      <c r="M118" s="3"/>
      <c r="N118" s="99"/>
      <c r="O118" s="17">
        <f t="shared" si="1"/>
        <v>1</v>
      </c>
      <c r="P118" s="9"/>
      <c r="Q118" s="2"/>
      <c r="R118" s="2"/>
      <c r="S118" s="4"/>
      <c r="T118" s="3"/>
    </row>
    <row r="119" spans="1:20" x14ac:dyDescent="0.3">
      <c r="A119" s="7">
        <v>900000000</v>
      </c>
      <c r="B119" s="5">
        <f t="shared" si="0"/>
        <v>900</v>
      </c>
      <c r="C119" s="5" t="str">
        <f>VLOOKUP(B119,Datos!$I:$K,3,0)</f>
        <v>S/D</v>
      </c>
      <c r="D119" s="5" t="str">
        <f>VLOOKUP(B119,Datos!$I:$J,2,0)</f>
        <v>S/D</v>
      </c>
      <c r="E119" s="2"/>
      <c r="F119" s="2"/>
      <c r="G119" s="77"/>
      <c r="H119" s="28" t="e">
        <f>VLOOKUP(I119,Datos!A:B,2,0)</f>
        <v>#N/A</v>
      </c>
      <c r="I119" s="3"/>
      <c r="J119" s="4"/>
      <c r="K119" s="6"/>
      <c r="L119" s="4"/>
      <c r="M119" s="3"/>
      <c r="N119" s="3"/>
      <c r="O119" s="17">
        <f t="shared" si="1"/>
        <v>1</v>
      </c>
      <c r="P119" s="9"/>
      <c r="Q119" s="2"/>
      <c r="R119" s="2"/>
      <c r="S119" s="4"/>
      <c r="T119" s="3"/>
    </row>
    <row r="120" spans="1:20" x14ac:dyDescent="0.3">
      <c r="A120" s="7">
        <v>900000000</v>
      </c>
      <c r="B120" s="5">
        <f t="shared" si="0"/>
        <v>900</v>
      </c>
      <c r="C120" s="5" t="str">
        <f>VLOOKUP(B120,Datos!$I:$K,3,0)</f>
        <v>S/D</v>
      </c>
      <c r="D120" s="5" t="str">
        <f>VLOOKUP(B120,Datos!$I:$J,2,0)</f>
        <v>S/D</v>
      </c>
      <c r="E120" s="2"/>
      <c r="F120" s="2"/>
      <c r="G120" s="77"/>
      <c r="H120" s="28" t="e">
        <f>VLOOKUP(I120,Datos!A:B,2,0)</f>
        <v>#N/A</v>
      </c>
      <c r="I120" s="3"/>
      <c r="J120" s="4"/>
      <c r="K120" s="6"/>
      <c r="L120" s="4"/>
      <c r="M120" s="3"/>
      <c r="N120" s="3"/>
      <c r="O120" s="17">
        <f t="shared" si="1"/>
        <v>1</v>
      </c>
      <c r="P120" s="9"/>
      <c r="Q120" s="2"/>
      <c r="R120" s="2"/>
      <c r="S120" s="4"/>
      <c r="T120" s="3"/>
    </row>
    <row r="121" spans="1:20" x14ac:dyDescent="0.3">
      <c r="A121" s="7">
        <v>900000000</v>
      </c>
      <c r="B121" s="5">
        <f t="shared" si="0"/>
        <v>900</v>
      </c>
      <c r="C121" s="5" t="str">
        <f>VLOOKUP(B121,Datos!$I:$K,3,0)</f>
        <v>S/D</v>
      </c>
      <c r="D121" s="5" t="str">
        <f>VLOOKUP(B121,Datos!$I:$J,2,0)</f>
        <v>S/D</v>
      </c>
      <c r="E121" s="2"/>
      <c r="F121" s="2"/>
      <c r="G121" s="77"/>
      <c r="H121" s="28" t="e">
        <f>VLOOKUP(I121,Datos!A:B,2,0)</f>
        <v>#N/A</v>
      </c>
      <c r="I121" s="3"/>
      <c r="J121" s="4"/>
      <c r="K121" s="6"/>
      <c r="L121" s="4"/>
      <c r="M121" s="3"/>
      <c r="N121" s="3"/>
      <c r="O121" s="17">
        <f t="shared" si="1"/>
        <v>1</v>
      </c>
      <c r="P121" s="9"/>
      <c r="Q121" s="2"/>
      <c r="R121" s="2"/>
      <c r="S121" s="4"/>
      <c r="T121" s="3"/>
    </row>
    <row r="122" spans="1:20" x14ac:dyDescent="0.3">
      <c r="A122" s="7">
        <v>900000000</v>
      </c>
      <c r="B122" s="5">
        <f t="shared" si="0"/>
        <v>900</v>
      </c>
      <c r="C122" s="5" t="str">
        <f>VLOOKUP(B122,Datos!$I:$K,3,0)</f>
        <v>S/D</v>
      </c>
      <c r="D122" s="5" t="str">
        <f>VLOOKUP(B122,Datos!$I:$J,2,0)</f>
        <v>S/D</v>
      </c>
      <c r="E122" s="2"/>
      <c r="F122" s="2"/>
      <c r="G122" s="77"/>
      <c r="H122" s="28" t="e">
        <f>VLOOKUP(I122,Datos!A:B,2,0)</f>
        <v>#N/A</v>
      </c>
      <c r="I122" s="3"/>
      <c r="J122" s="4"/>
      <c r="K122" s="6"/>
      <c r="L122" s="4"/>
      <c r="M122" s="3"/>
      <c r="N122" s="3"/>
      <c r="O122" s="17">
        <f t="shared" si="1"/>
        <v>1</v>
      </c>
      <c r="P122" s="9"/>
      <c r="Q122" s="2"/>
      <c r="R122" s="2"/>
      <c r="S122" s="4"/>
      <c r="T122" s="3"/>
    </row>
    <row r="123" spans="1:20" x14ac:dyDescent="0.3">
      <c r="A123" s="7">
        <v>900000000</v>
      </c>
      <c r="B123" s="5">
        <f t="shared" ref="B123:B154" si="2">(MID(A123,1,3))*1</f>
        <v>900</v>
      </c>
      <c r="C123" s="5" t="str">
        <f>VLOOKUP(B123,Datos!$I:$K,3,0)</f>
        <v>S/D</v>
      </c>
      <c r="D123" s="5" t="str">
        <f>VLOOKUP(B123,Datos!$I:$J,2,0)</f>
        <v>S/D</v>
      </c>
      <c r="E123" s="2"/>
      <c r="F123" s="2"/>
      <c r="G123" s="77"/>
      <c r="H123" s="28" t="e">
        <f>VLOOKUP(I123,Datos!A:B,2,0)</f>
        <v>#N/A</v>
      </c>
      <c r="I123" s="3"/>
      <c r="J123" s="4"/>
      <c r="K123" s="6"/>
      <c r="L123" s="4"/>
      <c r="M123" s="3"/>
      <c r="N123" s="3"/>
      <c r="O123" s="17">
        <f t="shared" ref="O123:O154" si="3">IF(P123&lt;&gt;"REQUERIMIENTO",1,0)</f>
        <v>1</v>
      </c>
      <c r="P123" s="9"/>
      <c r="Q123" s="2"/>
      <c r="R123" s="2"/>
      <c r="S123" s="4"/>
      <c r="T123" s="3"/>
    </row>
    <row r="124" spans="1:20" x14ac:dyDescent="0.3">
      <c r="A124" s="7">
        <v>900000000</v>
      </c>
      <c r="B124" s="5">
        <f t="shared" si="2"/>
        <v>900</v>
      </c>
      <c r="C124" s="5" t="str">
        <f>VLOOKUP(B124,Datos!$I:$K,3,0)</f>
        <v>S/D</v>
      </c>
      <c r="D124" s="5" t="str">
        <f>VLOOKUP(B124,Datos!$I:$J,2,0)</f>
        <v>S/D</v>
      </c>
      <c r="E124" s="2"/>
      <c r="F124" s="2"/>
      <c r="G124" s="77"/>
      <c r="H124" s="28" t="e">
        <f>VLOOKUP(I124,Datos!A:B,2,0)</f>
        <v>#N/A</v>
      </c>
      <c r="I124" s="3"/>
      <c r="J124" s="4"/>
      <c r="K124" s="6"/>
      <c r="L124" s="4"/>
      <c r="M124" s="3"/>
      <c r="N124" s="3"/>
      <c r="O124" s="17">
        <f t="shared" si="3"/>
        <v>1</v>
      </c>
      <c r="P124" s="9"/>
      <c r="Q124" s="2"/>
      <c r="R124" s="2"/>
      <c r="S124" s="4"/>
      <c r="T124" s="3"/>
    </row>
    <row r="125" spans="1:20" x14ac:dyDescent="0.3">
      <c r="A125" s="7">
        <v>900000000</v>
      </c>
      <c r="B125" s="5">
        <f t="shared" si="2"/>
        <v>900</v>
      </c>
      <c r="C125" s="5" t="str">
        <f>VLOOKUP(B125,Datos!$I:$K,3,0)</f>
        <v>S/D</v>
      </c>
      <c r="D125" s="5" t="str">
        <f>VLOOKUP(B125,Datos!$I:$J,2,0)</f>
        <v>S/D</v>
      </c>
      <c r="E125" s="2"/>
      <c r="F125" s="2"/>
      <c r="G125" s="77"/>
      <c r="H125" s="28" t="e">
        <f>VLOOKUP(I125,Datos!A:B,2,0)</f>
        <v>#N/A</v>
      </c>
      <c r="I125" s="3"/>
      <c r="J125" s="4"/>
      <c r="K125" s="6"/>
      <c r="L125" s="4"/>
      <c r="M125" s="3"/>
      <c r="N125" s="3"/>
      <c r="O125" s="17">
        <f t="shared" si="3"/>
        <v>1</v>
      </c>
      <c r="P125" s="9"/>
      <c r="Q125" s="2"/>
      <c r="R125" s="2"/>
      <c r="S125" s="4"/>
      <c r="T125" s="3"/>
    </row>
    <row r="126" spans="1:20" x14ac:dyDescent="0.3">
      <c r="A126" s="7">
        <v>900000000</v>
      </c>
      <c r="B126" s="5">
        <f t="shared" si="2"/>
        <v>900</v>
      </c>
      <c r="C126" s="5" t="str">
        <f>VLOOKUP(B126,Datos!$I:$K,3,0)</f>
        <v>S/D</v>
      </c>
      <c r="D126" s="5" t="str">
        <f>VLOOKUP(B126,Datos!$I:$J,2,0)</f>
        <v>S/D</v>
      </c>
      <c r="E126" s="2"/>
      <c r="F126" s="2"/>
      <c r="G126" s="77"/>
      <c r="H126" s="28" t="e">
        <f>VLOOKUP(I126,Datos!A:B,2,0)</f>
        <v>#N/A</v>
      </c>
      <c r="I126" s="3"/>
      <c r="J126" s="4"/>
      <c r="K126" s="6"/>
      <c r="L126" s="4"/>
      <c r="M126" s="3"/>
      <c r="N126" s="99"/>
      <c r="O126" s="17">
        <f t="shared" si="3"/>
        <v>1</v>
      </c>
      <c r="P126" s="9"/>
      <c r="Q126" s="2"/>
      <c r="R126" s="2"/>
      <c r="S126" s="4"/>
      <c r="T126" s="3"/>
    </row>
    <row r="127" spans="1:20" x14ac:dyDescent="0.3">
      <c r="A127" s="7">
        <v>900000000</v>
      </c>
      <c r="B127" s="5">
        <f t="shared" si="2"/>
        <v>900</v>
      </c>
      <c r="C127" s="5" t="str">
        <f>VLOOKUP(B127,Datos!$I:$K,3,0)</f>
        <v>S/D</v>
      </c>
      <c r="D127" s="5" t="str">
        <f>VLOOKUP(B127,Datos!$I:$J,2,0)</f>
        <v>S/D</v>
      </c>
      <c r="E127" s="2"/>
      <c r="F127" s="2"/>
      <c r="G127" s="77"/>
      <c r="H127" s="28" t="e">
        <f>VLOOKUP(I127,Datos!A:B,2,0)</f>
        <v>#N/A</v>
      </c>
      <c r="I127" s="3"/>
      <c r="J127" s="4"/>
      <c r="K127" s="6"/>
      <c r="L127" s="4"/>
      <c r="M127" s="3"/>
      <c r="N127" s="3"/>
      <c r="O127" s="17">
        <f t="shared" si="3"/>
        <v>1</v>
      </c>
      <c r="P127" s="9"/>
      <c r="Q127" s="2"/>
      <c r="R127" s="2"/>
      <c r="S127" s="4"/>
      <c r="T127" s="3"/>
    </row>
    <row r="128" spans="1:20" x14ac:dyDescent="0.3">
      <c r="A128" s="7">
        <v>900000000</v>
      </c>
      <c r="B128" s="5">
        <f t="shared" si="2"/>
        <v>900</v>
      </c>
      <c r="C128" s="5" t="str">
        <f>VLOOKUP(B128,Datos!$I:$K,3,0)</f>
        <v>S/D</v>
      </c>
      <c r="D128" s="5" t="str">
        <f>VLOOKUP(B128,Datos!$I:$J,2,0)</f>
        <v>S/D</v>
      </c>
      <c r="E128" s="2"/>
      <c r="F128" s="2"/>
      <c r="G128" s="77"/>
      <c r="H128" s="28" t="e">
        <f>VLOOKUP(I128,Datos!A:B,2,0)</f>
        <v>#N/A</v>
      </c>
      <c r="I128" s="3"/>
      <c r="J128" s="4"/>
      <c r="K128" s="6"/>
      <c r="L128" s="4"/>
      <c r="M128" s="3"/>
      <c r="N128" s="3"/>
      <c r="O128" s="17">
        <f t="shared" si="3"/>
        <v>1</v>
      </c>
      <c r="P128" s="9"/>
      <c r="Q128" s="2"/>
      <c r="R128" s="2"/>
      <c r="S128" s="4"/>
      <c r="T128" s="3"/>
    </row>
    <row r="129" spans="1:20" x14ac:dyDescent="0.3">
      <c r="A129" s="7">
        <v>900000000</v>
      </c>
      <c r="B129" s="5">
        <f t="shared" si="2"/>
        <v>900</v>
      </c>
      <c r="C129" s="5" t="str">
        <f>VLOOKUP(B129,Datos!$I:$K,3,0)</f>
        <v>S/D</v>
      </c>
      <c r="D129" s="5" t="str">
        <f>VLOOKUP(B129,Datos!$I:$J,2,0)</f>
        <v>S/D</v>
      </c>
      <c r="E129" s="2"/>
      <c r="F129" s="2"/>
      <c r="G129" s="77"/>
      <c r="H129" s="28" t="e">
        <f>VLOOKUP(I129,Datos!A:B,2,0)</f>
        <v>#N/A</v>
      </c>
      <c r="I129" s="3"/>
      <c r="J129" s="4"/>
      <c r="K129" s="6"/>
      <c r="L129" s="4"/>
      <c r="M129" s="3"/>
      <c r="N129" s="3"/>
      <c r="O129" s="17">
        <f t="shared" si="3"/>
        <v>1</v>
      </c>
      <c r="P129" s="9"/>
      <c r="Q129" s="2"/>
      <c r="R129" s="2"/>
      <c r="S129" s="4"/>
      <c r="T129" s="3"/>
    </row>
    <row r="130" spans="1:20" x14ac:dyDescent="0.3">
      <c r="A130" s="7">
        <v>900000000</v>
      </c>
      <c r="B130" s="5">
        <f t="shared" si="2"/>
        <v>900</v>
      </c>
      <c r="C130" s="5" t="str">
        <f>VLOOKUP(B130,Datos!$I:$K,3,0)</f>
        <v>S/D</v>
      </c>
      <c r="D130" s="5" t="str">
        <f>VLOOKUP(B130,Datos!$I:$J,2,0)</f>
        <v>S/D</v>
      </c>
      <c r="E130" s="2"/>
      <c r="F130" s="2"/>
      <c r="G130" s="77"/>
      <c r="H130" s="28" t="e">
        <f>VLOOKUP(I130,Datos!A:B,2,0)</f>
        <v>#N/A</v>
      </c>
      <c r="I130" s="3"/>
      <c r="J130" s="4"/>
      <c r="K130" s="6"/>
      <c r="L130" s="4"/>
      <c r="M130" s="3"/>
      <c r="N130" s="3"/>
      <c r="O130" s="17">
        <f t="shared" si="3"/>
        <v>1</v>
      </c>
      <c r="P130" s="9"/>
      <c r="Q130" s="2"/>
      <c r="R130" s="2"/>
      <c r="S130" s="4"/>
      <c r="T130" s="3"/>
    </row>
    <row r="131" spans="1:20" x14ac:dyDescent="0.3">
      <c r="A131" s="7">
        <v>900000000</v>
      </c>
      <c r="B131" s="5">
        <f t="shared" si="2"/>
        <v>900</v>
      </c>
      <c r="C131" s="5" t="str">
        <f>VLOOKUP(B131,Datos!$I:$K,3,0)</f>
        <v>S/D</v>
      </c>
      <c r="D131" s="5" t="str">
        <f>VLOOKUP(B131,Datos!$I:$J,2,0)</f>
        <v>S/D</v>
      </c>
      <c r="E131" s="2"/>
      <c r="F131" s="2"/>
      <c r="G131" s="77"/>
      <c r="H131" s="28" t="e">
        <f>VLOOKUP(I131,Datos!A:B,2,0)</f>
        <v>#N/A</v>
      </c>
      <c r="I131" s="3"/>
      <c r="J131" s="4"/>
      <c r="K131" s="6"/>
      <c r="L131" s="4"/>
      <c r="M131" s="3"/>
      <c r="N131" s="3"/>
      <c r="O131" s="17">
        <f t="shared" si="3"/>
        <v>1</v>
      </c>
      <c r="P131" s="9"/>
      <c r="Q131" s="2"/>
      <c r="R131" s="2"/>
      <c r="S131" s="4"/>
      <c r="T131" s="3"/>
    </row>
    <row r="132" spans="1:20" x14ac:dyDescent="0.3">
      <c r="A132" s="7">
        <v>900000000</v>
      </c>
      <c r="B132" s="5">
        <f t="shared" si="2"/>
        <v>900</v>
      </c>
      <c r="C132" s="5" t="str">
        <f>VLOOKUP(B132,Datos!$I:$K,3,0)</f>
        <v>S/D</v>
      </c>
      <c r="D132" s="5" t="str">
        <f>VLOOKUP(B132,Datos!$I:$J,2,0)</f>
        <v>S/D</v>
      </c>
      <c r="E132" s="2"/>
      <c r="F132" s="2"/>
      <c r="G132" s="77"/>
      <c r="H132" s="28" t="e">
        <f>VLOOKUP(I132,Datos!A:B,2,0)</f>
        <v>#N/A</v>
      </c>
      <c r="I132" s="3"/>
      <c r="J132" s="4"/>
      <c r="K132" s="6"/>
      <c r="L132" s="4"/>
      <c r="M132" s="3"/>
      <c r="N132" s="3"/>
      <c r="O132" s="17">
        <f t="shared" si="3"/>
        <v>1</v>
      </c>
      <c r="P132" s="9"/>
      <c r="Q132" s="2"/>
      <c r="R132" s="2"/>
      <c r="S132" s="4"/>
      <c r="T132" s="3"/>
    </row>
    <row r="133" spans="1:20" x14ac:dyDescent="0.3">
      <c r="A133" s="7">
        <v>900000000</v>
      </c>
      <c r="B133" s="5">
        <f t="shared" si="2"/>
        <v>900</v>
      </c>
      <c r="C133" s="5" t="str">
        <f>VLOOKUP(B133,Datos!$I:$K,3,0)</f>
        <v>S/D</v>
      </c>
      <c r="D133" s="5" t="str">
        <f>VLOOKUP(B133,Datos!$I:$J,2,0)</f>
        <v>S/D</v>
      </c>
      <c r="E133" s="2"/>
      <c r="F133" s="2"/>
      <c r="G133" s="77"/>
      <c r="H133" s="28" t="e">
        <f>VLOOKUP(I133,Datos!A:B,2,0)</f>
        <v>#N/A</v>
      </c>
      <c r="I133" s="3"/>
      <c r="J133" s="4"/>
      <c r="K133" s="6"/>
      <c r="L133" s="4"/>
      <c r="M133" s="3"/>
      <c r="N133" s="3"/>
      <c r="O133" s="17">
        <f t="shared" si="3"/>
        <v>1</v>
      </c>
      <c r="P133" s="9"/>
      <c r="Q133" s="2"/>
      <c r="R133" s="2"/>
      <c r="S133" s="4"/>
      <c r="T133" s="3"/>
    </row>
    <row r="134" spans="1:20" x14ac:dyDescent="0.3">
      <c r="A134" s="7">
        <v>900000000</v>
      </c>
      <c r="B134" s="5">
        <f t="shared" si="2"/>
        <v>900</v>
      </c>
      <c r="C134" s="5" t="str">
        <f>VLOOKUP(B134,Datos!$I:$K,3,0)</f>
        <v>S/D</v>
      </c>
      <c r="D134" s="5" t="str">
        <f>VLOOKUP(B134,Datos!$I:$J,2,0)</f>
        <v>S/D</v>
      </c>
      <c r="E134" s="2"/>
      <c r="F134" s="2"/>
      <c r="G134" s="77"/>
      <c r="H134" s="28" t="e">
        <f>VLOOKUP(I134,Datos!A:B,2,0)</f>
        <v>#N/A</v>
      </c>
      <c r="I134" s="3"/>
      <c r="J134" s="4"/>
      <c r="K134" s="6"/>
      <c r="L134" s="4"/>
      <c r="M134" s="3"/>
      <c r="N134" s="3"/>
      <c r="O134" s="17">
        <f t="shared" si="3"/>
        <v>1</v>
      </c>
      <c r="P134" s="9"/>
      <c r="Q134" s="2"/>
      <c r="R134" s="2"/>
      <c r="S134" s="4"/>
      <c r="T134" s="3"/>
    </row>
    <row r="135" spans="1:20" x14ac:dyDescent="0.3">
      <c r="A135" s="7">
        <v>900000000</v>
      </c>
      <c r="B135" s="5">
        <f t="shared" si="2"/>
        <v>900</v>
      </c>
      <c r="C135" s="5" t="str">
        <f>VLOOKUP(B135,Datos!$I:$K,3,0)</f>
        <v>S/D</v>
      </c>
      <c r="D135" s="5" t="str">
        <f>VLOOKUP(B135,Datos!$I:$J,2,0)</f>
        <v>S/D</v>
      </c>
      <c r="E135" s="2"/>
      <c r="F135" s="2"/>
      <c r="G135" s="77"/>
      <c r="H135" s="28" t="e">
        <f>VLOOKUP(I135,Datos!A:B,2,0)</f>
        <v>#N/A</v>
      </c>
      <c r="I135" s="3"/>
      <c r="J135" s="4"/>
      <c r="K135" s="6"/>
      <c r="L135" s="4"/>
      <c r="M135" s="3"/>
      <c r="N135" s="3"/>
      <c r="O135" s="17">
        <f t="shared" si="3"/>
        <v>1</v>
      </c>
      <c r="P135" s="9"/>
      <c r="Q135" s="2"/>
      <c r="R135" s="2"/>
      <c r="S135" s="4"/>
      <c r="T135" s="3"/>
    </row>
    <row r="136" spans="1:20" x14ac:dyDescent="0.3">
      <c r="A136" s="7">
        <v>900000000</v>
      </c>
      <c r="B136" s="5">
        <f t="shared" si="2"/>
        <v>900</v>
      </c>
      <c r="C136" s="5" t="str">
        <f>VLOOKUP(B136,Datos!$I:$K,3,0)</f>
        <v>S/D</v>
      </c>
      <c r="D136" s="5" t="str">
        <f>VLOOKUP(B136,Datos!$I:$J,2,0)</f>
        <v>S/D</v>
      </c>
      <c r="E136" s="2"/>
      <c r="F136" s="2"/>
      <c r="G136" s="77"/>
      <c r="H136" s="28" t="e">
        <f>VLOOKUP(I136,Datos!A:B,2,0)</f>
        <v>#N/A</v>
      </c>
      <c r="I136" s="3"/>
      <c r="J136" s="4"/>
      <c r="K136" s="6"/>
      <c r="L136" s="4"/>
      <c r="M136" s="3"/>
      <c r="N136" s="3"/>
      <c r="O136" s="17">
        <f t="shared" si="3"/>
        <v>1</v>
      </c>
      <c r="P136" s="9"/>
      <c r="Q136" s="2"/>
      <c r="R136" s="2"/>
      <c r="S136" s="4"/>
      <c r="T136" s="3"/>
    </row>
    <row r="137" spans="1:20" x14ac:dyDescent="0.3">
      <c r="A137" s="7">
        <v>900000000</v>
      </c>
      <c r="B137" s="5">
        <f t="shared" si="2"/>
        <v>900</v>
      </c>
      <c r="C137" s="5" t="str">
        <f>VLOOKUP(B137,Datos!$I:$K,3,0)</f>
        <v>S/D</v>
      </c>
      <c r="D137" s="5" t="str">
        <f>VLOOKUP(B137,Datos!$I:$J,2,0)</f>
        <v>S/D</v>
      </c>
      <c r="E137" s="2"/>
      <c r="F137" s="2"/>
      <c r="G137" s="77"/>
      <c r="H137" s="28" t="e">
        <f>VLOOKUP(I137,Datos!A:B,2,0)</f>
        <v>#N/A</v>
      </c>
      <c r="I137" s="3"/>
      <c r="J137" s="4"/>
      <c r="K137" s="6"/>
      <c r="L137" s="4"/>
      <c r="M137" s="3"/>
      <c r="N137" s="3"/>
      <c r="O137" s="17">
        <f t="shared" si="3"/>
        <v>1</v>
      </c>
      <c r="P137" s="9"/>
      <c r="Q137" s="2"/>
      <c r="R137" s="2"/>
      <c r="S137" s="4"/>
      <c r="T137" s="3"/>
    </row>
    <row r="138" spans="1:20" x14ac:dyDescent="0.3">
      <c r="A138" s="7">
        <v>900000000</v>
      </c>
      <c r="B138" s="5">
        <f t="shared" si="2"/>
        <v>900</v>
      </c>
      <c r="C138" s="5" t="str">
        <f>VLOOKUP(B138,Datos!$I:$K,3,0)</f>
        <v>S/D</v>
      </c>
      <c r="D138" s="5" t="str">
        <f>VLOOKUP(B138,Datos!$I:$J,2,0)</f>
        <v>S/D</v>
      </c>
      <c r="E138" s="2"/>
      <c r="F138" s="2"/>
      <c r="G138" s="77"/>
      <c r="H138" s="28" t="e">
        <f>VLOOKUP(I138,Datos!A:B,2,0)</f>
        <v>#N/A</v>
      </c>
      <c r="I138" s="3"/>
      <c r="J138" s="4"/>
      <c r="K138" s="6"/>
      <c r="L138" s="4"/>
      <c r="M138" s="3"/>
      <c r="N138" s="3"/>
      <c r="O138" s="17">
        <f t="shared" si="3"/>
        <v>1</v>
      </c>
      <c r="P138" s="9"/>
      <c r="Q138" s="2"/>
      <c r="R138" s="2"/>
      <c r="S138" s="4"/>
      <c r="T138" s="3"/>
    </row>
    <row r="139" spans="1:20" x14ac:dyDescent="0.3">
      <c r="A139" s="7">
        <v>900000000</v>
      </c>
      <c r="B139" s="5">
        <f t="shared" si="2"/>
        <v>900</v>
      </c>
      <c r="C139" s="5" t="str">
        <f>VLOOKUP(B139,Datos!$I:$K,3,0)</f>
        <v>S/D</v>
      </c>
      <c r="D139" s="5" t="str">
        <f>VLOOKUP(B139,Datos!$I:$J,2,0)</f>
        <v>S/D</v>
      </c>
      <c r="E139" s="2"/>
      <c r="F139" s="2"/>
      <c r="G139" s="77"/>
      <c r="H139" s="28" t="e">
        <f>VLOOKUP(I139,Datos!A:B,2,0)</f>
        <v>#N/A</v>
      </c>
      <c r="I139" s="3"/>
      <c r="J139" s="4"/>
      <c r="K139" s="6"/>
      <c r="L139" s="4"/>
      <c r="M139" s="3"/>
      <c r="N139" s="3"/>
      <c r="O139" s="17">
        <f t="shared" si="3"/>
        <v>1</v>
      </c>
      <c r="P139" s="9"/>
      <c r="Q139" s="2"/>
      <c r="R139" s="2"/>
      <c r="S139" s="4"/>
      <c r="T139" s="3"/>
    </row>
    <row r="140" spans="1:20" x14ac:dyDescent="0.3">
      <c r="A140" s="7">
        <v>900000000</v>
      </c>
      <c r="B140" s="5">
        <f t="shared" si="2"/>
        <v>900</v>
      </c>
      <c r="C140" s="5" t="str">
        <f>VLOOKUP(B140,Datos!$I:$K,3,0)</f>
        <v>S/D</v>
      </c>
      <c r="D140" s="5" t="str">
        <f>VLOOKUP(B140,Datos!$I:$J,2,0)</f>
        <v>S/D</v>
      </c>
      <c r="E140" s="2"/>
      <c r="F140" s="2"/>
      <c r="G140" s="77"/>
      <c r="H140" s="28" t="e">
        <f>VLOOKUP(I140,Datos!A:B,2,0)</f>
        <v>#N/A</v>
      </c>
      <c r="I140" s="3"/>
      <c r="J140" s="4"/>
      <c r="K140" s="6"/>
      <c r="L140" s="4"/>
      <c r="M140" s="3"/>
      <c r="N140" s="3"/>
      <c r="O140" s="17">
        <f t="shared" si="3"/>
        <v>1</v>
      </c>
      <c r="P140" s="9"/>
      <c r="Q140" s="2"/>
      <c r="R140" s="2"/>
      <c r="S140" s="4"/>
      <c r="T140" s="3"/>
    </row>
    <row r="141" spans="1:20" x14ac:dyDescent="0.3">
      <c r="A141" s="7">
        <v>900000000</v>
      </c>
      <c r="B141" s="5">
        <f t="shared" si="2"/>
        <v>900</v>
      </c>
      <c r="C141" s="5" t="str">
        <f>VLOOKUP(B141,Datos!$I:$K,3,0)</f>
        <v>S/D</v>
      </c>
      <c r="D141" s="5" t="str">
        <f>VLOOKUP(B141,Datos!$I:$J,2,0)</f>
        <v>S/D</v>
      </c>
      <c r="E141" s="2"/>
      <c r="F141" s="2"/>
      <c r="G141" s="77"/>
      <c r="H141" s="28" t="e">
        <f>VLOOKUP(I141,Datos!A:B,2,0)</f>
        <v>#N/A</v>
      </c>
      <c r="I141" s="3"/>
      <c r="J141" s="4"/>
      <c r="K141" s="6"/>
      <c r="L141" s="4"/>
      <c r="M141" s="3"/>
      <c r="N141" s="3"/>
      <c r="O141" s="17">
        <f t="shared" si="3"/>
        <v>1</v>
      </c>
      <c r="P141" s="9"/>
      <c r="Q141" s="2"/>
      <c r="R141" s="2"/>
      <c r="S141" s="4"/>
      <c r="T141" s="3"/>
    </row>
    <row r="142" spans="1:20" x14ac:dyDescent="0.3">
      <c r="A142" s="7">
        <v>900000000</v>
      </c>
      <c r="B142" s="5">
        <f t="shared" si="2"/>
        <v>900</v>
      </c>
      <c r="C142" s="5" t="str">
        <f>VLOOKUP(B142,Datos!$I:$K,3,0)</f>
        <v>S/D</v>
      </c>
      <c r="D142" s="5" t="str">
        <f>VLOOKUP(B142,Datos!$I:$J,2,0)</f>
        <v>S/D</v>
      </c>
      <c r="E142" s="2"/>
      <c r="F142" s="2"/>
      <c r="G142" s="77"/>
      <c r="H142" s="28" t="e">
        <f>VLOOKUP(I142,Datos!A:B,2,0)</f>
        <v>#N/A</v>
      </c>
      <c r="I142" s="3"/>
      <c r="J142" s="4"/>
      <c r="K142" s="6"/>
      <c r="L142" s="4"/>
      <c r="M142" s="3"/>
      <c r="N142" s="3"/>
      <c r="O142" s="17">
        <f t="shared" si="3"/>
        <v>1</v>
      </c>
      <c r="P142" s="9"/>
      <c r="Q142" s="2"/>
      <c r="R142" s="2"/>
      <c r="S142" s="4"/>
      <c r="T142" s="3"/>
    </row>
    <row r="143" spans="1:20" x14ac:dyDescent="0.3">
      <c r="A143" s="7">
        <v>900000000</v>
      </c>
      <c r="B143" s="5">
        <f t="shared" si="2"/>
        <v>900</v>
      </c>
      <c r="C143" s="5" t="str">
        <f>VLOOKUP(B143,Datos!$I:$K,3,0)</f>
        <v>S/D</v>
      </c>
      <c r="D143" s="5" t="str">
        <f>VLOOKUP(B143,Datos!$I:$J,2,0)</f>
        <v>S/D</v>
      </c>
      <c r="E143" s="2"/>
      <c r="F143" s="2"/>
      <c r="G143" s="77"/>
      <c r="H143" s="28" t="e">
        <f>VLOOKUP(I143,Datos!A:B,2,0)</f>
        <v>#N/A</v>
      </c>
      <c r="I143" s="3"/>
      <c r="J143" s="4"/>
      <c r="K143" s="6"/>
      <c r="L143" s="4"/>
      <c r="M143" s="3"/>
      <c r="N143" s="99"/>
      <c r="O143" s="17">
        <f t="shared" si="3"/>
        <v>1</v>
      </c>
      <c r="P143" s="9"/>
      <c r="Q143" s="2"/>
      <c r="R143" s="2"/>
      <c r="S143" s="4"/>
      <c r="T143" s="3"/>
    </row>
    <row r="144" spans="1:20" x14ac:dyDescent="0.3">
      <c r="A144" s="7">
        <v>900000000</v>
      </c>
      <c r="B144" s="5">
        <f t="shared" si="2"/>
        <v>900</v>
      </c>
      <c r="C144" s="5" t="str">
        <f>VLOOKUP(B144,Datos!$I:$K,3,0)</f>
        <v>S/D</v>
      </c>
      <c r="D144" s="5" t="str">
        <f>VLOOKUP(B144,Datos!$I:$J,2,0)</f>
        <v>S/D</v>
      </c>
      <c r="E144" s="2"/>
      <c r="F144" s="2"/>
      <c r="G144" s="77"/>
      <c r="H144" s="28" t="e">
        <f>VLOOKUP(I144,Datos!A:B,2,0)</f>
        <v>#N/A</v>
      </c>
      <c r="I144" s="3"/>
      <c r="J144" s="4"/>
      <c r="K144" s="6"/>
      <c r="L144" s="4"/>
      <c r="M144" s="3"/>
      <c r="N144" s="99"/>
      <c r="O144" s="17">
        <f t="shared" si="3"/>
        <v>1</v>
      </c>
      <c r="P144" s="9"/>
      <c r="Q144" s="2"/>
      <c r="R144" s="2"/>
      <c r="S144" s="4"/>
      <c r="T144" s="3"/>
    </row>
    <row r="145" spans="1:20" x14ac:dyDescent="0.3">
      <c r="A145" s="7">
        <v>900000000</v>
      </c>
      <c r="B145" s="5">
        <f t="shared" si="2"/>
        <v>900</v>
      </c>
      <c r="C145" s="5" t="str">
        <f>VLOOKUP(B145,Datos!$I:$K,3,0)</f>
        <v>S/D</v>
      </c>
      <c r="D145" s="5" t="str">
        <f>VLOOKUP(B145,Datos!$I:$J,2,0)</f>
        <v>S/D</v>
      </c>
      <c r="E145" s="2"/>
      <c r="F145" s="2"/>
      <c r="G145" s="77"/>
      <c r="H145" s="28" t="e">
        <f>VLOOKUP(I145,Datos!A:B,2,0)</f>
        <v>#N/A</v>
      </c>
      <c r="I145" s="3"/>
      <c r="J145" s="4"/>
      <c r="K145" s="6"/>
      <c r="L145" s="4"/>
      <c r="M145" s="3"/>
      <c r="N145" s="99"/>
      <c r="O145" s="17">
        <f t="shared" si="3"/>
        <v>1</v>
      </c>
      <c r="P145" s="9"/>
      <c r="Q145" s="2"/>
      <c r="R145" s="2"/>
      <c r="S145" s="4"/>
      <c r="T145" s="3"/>
    </row>
    <row r="146" spans="1:20" x14ac:dyDescent="0.3">
      <c r="A146" s="7">
        <v>900000000</v>
      </c>
      <c r="B146" s="5">
        <f t="shared" si="2"/>
        <v>900</v>
      </c>
      <c r="C146" s="5" t="str">
        <f>VLOOKUP(B146,Datos!$I:$K,3,0)</f>
        <v>S/D</v>
      </c>
      <c r="D146" s="5" t="str">
        <f>VLOOKUP(B146,Datos!$I:$J,2,0)</f>
        <v>S/D</v>
      </c>
      <c r="E146" s="2"/>
      <c r="F146" s="2"/>
      <c r="G146" s="77"/>
      <c r="H146" s="28" t="e">
        <f>VLOOKUP(I146,Datos!A:B,2,0)</f>
        <v>#N/A</v>
      </c>
      <c r="I146" s="3"/>
      <c r="J146" s="4"/>
      <c r="K146" s="6"/>
      <c r="L146" s="4"/>
      <c r="M146" s="3"/>
      <c r="N146" s="3"/>
      <c r="O146" s="17">
        <f t="shared" si="3"/>
        <v>1</v>
      </c>
      <c r="P146" s="9"/>
      <c r="Q146" s="2"/>
      <c r="R146" s="2"/>
      <c r="S146" s="4"/>
      <c r="T146" s="3"/>
    </row>
    <row r="147" spans="1:20" x14ac:dyDescent="0.3">
      <c r="A147" s="7">
        <v>900000000</v>
      </c>
      <c r="B147" s="5">
        <f t="shared" si="2"/>
        <v>900</v>
      </c>
      <c r="C147" s="5" t="str">
        <f>VLOOKUP(B147,Datos!$I:$K,3,0)</f>
        <v>S/D</v>
      </c>
      <c r="D147" s="5" t="str">
        <f>VLOOKUP(B147,Datos!$I:$J,2,0)</f>
        <v>S/D</v>
      </c>
      <c r="E147" s="2"/>
      <c r="F147" s="2"/>
      <c r="G147" s="77"/>
      <c r="H147" s="28" t="e">
        <f>VLOOKUP(I147,Datos!A:B,2,0)</f>
        <v>#N/A</v>
      </c>
      <c r="I147" s="3"/>
      <c r="J147" s="4"/>
      <c r="K147" s="6"/>
      <c r="L147" s="4"/>
      <c r="M147" s="3"/>
      <c r="N147" s="3"/>
      <c r="O147" s="17">
        <f t="shared" si="3"/>
        <v>1</v>
      </c>
      <c r="P147" s="9"/>
      <c r="Q147" s="2"/>
      <c r="R147" s="2"/>
      <c r="S147" s="4"/>
      <c r="T147" s="3"/>
    </row>
    <row r="148" spans="1:20" x14ac:dyDescent="0.3">
      <c r="A148" s="7">
        <v>900000000</v>
      </c>
      <c r="B148" s="5">
        <f t="shared" si="2"/>
        <v>900</v>
      </c>
      <c r="C148" s="5" t="str">
        <f>VLOOKUP(B148,Datos!$I:$K,3,0)</f>
        <v>S/D</v>
      </c>
      <c r="D148" s="5" t="str">
        <f>VLOOKUP(B148,Datos!$I:$J,2,0)</f>
        <v>S/D</v>
      </c>
      <c r="E148" s="2"/>
      <c r="F148" s="2"/>
      <c r="G148" s="77"/>
      <c r="H148" s="28" t="e">
        <f>VLOOKUP(I148,Datos!A:B,2,0)</f>
        <v>#N/A</v>
      </c>
      <c r="I148" s="3"/>
      <c r="J148" s="4"/>
      <c r="K148" s="6"/>
      <c r="L148" s="4"/>
      <c r="M148" s="3"/>
      <c r="N148" s="3"/>
      <c r="O148" s="17">
        <f t="shared" si="3"/>
        <v>1</v>
      </c>
      <c r="P148" s="9"/>
      <c r="Q148" s="2"/>
      <c r="R148" s="2"/>
      <c r="S148" s="4"/>
      <c r="T148" s="3"/>
    </row>
    <row r="149" spans="1:20" x14ac:dyDescent="0.3">
      <c r="A149" s="7">
        <v>900000000</v>
      </c>
      <c r="B149" s="5">
        <f t="shared" si="2"/>
        <v>900</v>
      </c>
      <c r="C149" s="5" t="str">
        <f>VLOOKUP(B149,Datos!$I:$K,3,0)</f>
        <v>S/D</v>
      </c>
      <c r="D149" s="5" t="str">
        <f>VLOOKUP(B149,Datos!$I:$J,2,0)</f>
        <v>S/D</v>
      </c>
      <c r="E149" s="2"/>
      <c r="F149" s="2"/>
      <c r="G149" s="77"/>
      <c r="H149" s="28" t="e">
        <f>VLOOKUP(I149,Datos!A:B,2,0)</f>
        <v>#N/A</v>
      </c>
      <c r="I149" s="3"/>
      <c r="J149" s="4"/>
      <c r="K149" s="6"/>
      <c r="L149" s="4"/>
      <c r="M149" s="3"/>
      <c r="N149" s="3"/>
      <c r="O149" s="17">
        <f t="shared" si="3"/>
        <v>1</v>
      </c>
      <c r="P149" s="9"/>
      <c r="Q149" s="2"/>
      <c r="R149" s="2"/>
      <c r="S149" s="4"/>
      <c r="T149" s="3"/>
    </row>
    <row r="150" spans="1:20" x14ac:dyDescent="0.3">
      <c r="A150" s="7">
        <v>900000000</v>
      </c>
      <c r="B150" s="5">
        <f t="shared" si="2"/>
        <v>900</v>
      </c>
      <c r="C150" s="5" t="str">
        <f>VLOOKUP(B150,Datos!$I:$K,3,0)</f>
        <v>S/D</v>
      </c>
      <c r="D150" s="5" t="str">
        <f>VLOOKUP(B150,Datos!$I:$J,2,0)</f>
        <v>S/D</v>
      </c>
      <c r="E150" s="2"/>
      <c r="F150" s="2"/>
      <c r="G150" s="77"/>
      <c r="H150" s="28" t="e">
        <f>VLOOKUP(I150,Datos!A:B,2,0)</f>
        <v>#N/A</v>
      </c>
      <c r="I150" s="3"/>
      <c r="J150" s="4"/>
      <c r="K150" s="6"/>
      <c r="L150" s="4"/>
      <c r="M150" s="3"/>
      <c r="N150" s="3"/>
      <c r="O150" s="17">
        <f t="shared" si="3"/>
        <v>1</v>
      </c>
      <c r="P150" s="9"/>
      <c r="Q150" s="2"/>
      <c r="R150" s="2"/>
      <c r="S150" s="4"/>
      <c r="T150" s="3"/>
    </row>
    <row r="151" spans="1:20" x14ac:dyDescent="0.3">
      <c r="A151" s="7">
        <v>900000000</v>
      </c>
      <c r="B151" s="5">
        <f t="shared" si="2"/>
        <v>900</v>
      </c>
      <c r="C151" s="5" t="str">
        <f>VLOOKUP(B151,Datos!$I:$K,3,0)</f>
        <v>S/D</v>
      </c>
      <c r="D151" s="5" t="str">
        <f>VLOOKUP(B151,Datos!$I:$J,2,0)</f>
        <v>S/D</v>
      </c>
      <c r="E151" s="2"/>
      <c r="F151" s="2"/>
      <c r="G151" s="77"/>
      <c r="H151" s="28" t="e">
        <f>VLOOKUP(I151,Datos!A:B,2,0)</f>
        <v>#N/A</v>
      </c>
      <c r="I151" s="3"/>
      <c r="J151" s="4"/>
      <c r="K151" s="6"/>
      <c r="L151" s="4"/>
      <c r="M151" s="3"/>
      <c r="N151" s="3"/>
      <c r="O151" s="17">
        <f t="shared" si="3"/>
        <v>1</v>
      </c>
      <c r="P151" s="9"/>
      <c r="Q151" s="2"/>
      <c r="R151" s="2"/>
      <c r="S151" s="4"/>
      <c r="T151" s="3"/>
    </row>
    <row r="152" spans="1:20" x14ac:dyDescent="0.3">
      <c r="A152" s="7">
        <v>900000000</v>
      </c>
      <c r="B152" s="5">
        <f t="shared" si="2"/>
        <v>900</v>
      </c>
      <c r="C152" s="5" t="str">
        <f>VLOOKUP(B152,Datos!$I:$K,3,0)</f>
        <v>S/D</v>
      </c>
      <c r="D152" s="5" t="str">
        <f>VLOOKUP(B152,Datos!$I:$J,2,0)</f>
        <v>S/D</v>
      </c>
      <c r="E152" s="2"/>
      <c r="F152" s="2"/>
      <c r="G152" s="77"/>
      <c r="H152" s="28" t="e">
        <f>VLOOKUP(I152,Datos!A:B,2,0)</f>
        <v>#N/A</v>
      </c>
      <c r="I152" s="3"/>
      <c r="J152" s="4"/>
      <c r="K152" s="6"/>
      <c r="L152" s="4"/>
      <c r="M152" s="3"/>
      <c r="N152" s="3"/>
      <c r="O152" s="17">
        <f t="shared" si="3"/>
        <v>1</v>
      </c>
      <c r="P152" s="9"/>
      <c r="Q152" s="2"/>
      <c r="R152" s="2"/>
      <c r="S152" s="4"/>
      <c r="T152" s="3"/>
    </row>
    <row r="153" spans="1:20" x14ac:dyDescent="0.3">
      <c r="A153" s="7">
        <v>900000000</v>
      </c>
      <c r="B153" s="5">
        <f t="shared" si="2"/>
        <v>900</v>
      </c>
      <c r="C153" s="5" t="str">
        <f>VLOOKUP(B153,Datos!$I:$K,3,0)</f>
        <v>S/D</v>
      </c>
      <c r="D153" s="5" t="str">
        <f>VLOOKUP(B153,Datos!$I:$J,2,0)</f>
        <v>S/D</v>
      </c>
      <c r="E153" s="2"/>
      <c r="F153" s="2"/>
      <c r="G153" s="77"/>
      <c r="H153" s="28" t="e">
        <f>VLOOKUP(I153,Datos!A:B,2,0)</f>
        <v>#N/A</v>
      </c>
      <c r="I153" s="3"/>
      <c r="J153" s="4"/>
      <c r="K153" s="6"/>
      <c r="L153" s="4"/>
      <c r="M153" s="3"/>
      <c r="N153" s="3"/>
      <c r="O153" s="17">
        <f t="shared" si="3"/>
        <v>1</v>
      </c>
      <c r="P153" s="9"/>
      <c r="Q153" s="2"/>
      <c r="R153" s="2"/>
      <c r="S153" s="4"/>
      <c r="T153" s="3"/>
    </row>
    <row r="154" spans="1:20" x14ac:dyDescent="0.3">
      <c r="A154" s="7">
        <v>900000000</v>
      </c>
      <c r="B154" s="5">
        <f t="shared" si="2"/>
        <v>900</v>
      </c>
      <c r="C154" s="5" t="str">
        <f>VLOOKUP(B154,Datos!$I:$K,3,0)</f>
        <v>S/D</v>
      </c>
      <c r="D154" s="5" t="str">
        <f>VLOOKUP(B154,Datos!$I:$J,2,0)</f>
        <v>S/D</v>
      </c>
      <c r="E154" s="2"/>
      <c r="F154" s="2"/>
      <c r="G154" s="77"/>
      <c r="H154" s="28" t="e">
        <f>VLOOKUP(I154,Datos!A:B,2,0)</f>
        <v>#N/A</v>
      </c>
      <c r="I154" s="3"/>
      <c r="J154" s="4"/>
      <c r="K154" s="6"/>
      <c r="L154" s="4"/>
      <c r="M154" s="3"/>
      <c r="N154" s="3"/>
      <c r="O154" s="17">
        <f t="shared" si="3"/>
        <v>1</v>
      </c>
      <c r="P154" s="9"/>
      <c r="Q154" s="2"/>
      <c r="R154" s="2"/>
      <c r="S154" s="4"/>
      <c r="T154" s="3"/>
    </row>
    <row r="155" spans="1:20" x14ac:dyDescent="0.3">
      <c r="A155" s="7">
        <v>900000000</v>
      </c>
      <c r="B155" s="5">
        <f t="shared" ref="B155:B186" si="4">(MID(A155,1,3))*1</f>
        <v>900</v>
      </c>
      <c r="C155" s="5" t="str">
        <f>VLOOKUP(B155,Datos!$I:$K,3,0)</f>
        <v>S/D</v>
      </c>
      <c r="D155" s="5" t="str">
        <f>VLOOKUP(B155,Datos!$I:$J,2,0)</f>
        <v>S/D</v>
      </c>
      <c r="E155" s="2"/>
      <c r="F155" s="2"/>
      <c r="G155" s="77"/>
      <c r="H155" s="28" t="e">
        <f>VLOOKUP(I155,Datos!A:B,2,0)</f>
        <v>#N/A</v>
      </c>
      <c r="I155" s="3"/>
      <c r="J155" s="4"/>
      <c r="K155" s="6"/>
      <c r="L155" s="4"/>
      <c r="M155" s="3"/>
      <c r="N155" s="3"/>
      <c r="O155" s="17">
        <f t="shared" ref="O155:O186" si="5">IF(P155&lt;&gt;"REQUERIMIENTO",1,0)</f>
        <v>1</v>
      </c>
      <c r="P155" s="9"/>
      <c r="Q155" s="2"/>
      <c r="R155" s="2"/>
      <c r="S155" s="4"/>
      <c r="T155" s="3"/>
    </row>
    <row r="156" spans="1:20" x14ac:dyDescent="0.3">
      <c r="A156" s="7">
        <v>900000000</v>
      </c>
      <c r="B156" s="5">
        <f t="shared" si="4"/>
        <v>900</v>
      </c>
      <c r="C156" s="5" t="str">
        <f>VLOOKUP(B156,Datos!$I:$K,3,0)</f>
        <v>S/D</v>
      </c>
      <c r="D156" s="5" t="str">
        <f>VLOOKUP(B156,Datos!$I:$J,2,0)</f>
        <v>S/D</v>
      </c>
      <c r="E156" s="2"/>
      <c r="F156" s="2"/>
      <c r="G156" s="77"/>
      <c r="H156" s="28" t="e">
        <f>VLOOKUP(I156,Datos!A:B,2,0)</f>
        <v>#N/A</v>
      </c>
      <c r="I156" s="3"/>
      <c r="J156" s="4"/>
      <c r="K156" s="6"/>
      <c r="L156" s="4"/>
      <c r="M156" s="3"/>
      <c r="N156" s="3"/>
      <c r="O156" s="17">
        <f t="shared" si="5"/>
        <v>1</v>
      </c>
      <c r="P156" s="9"/>
      <c r="Q156" s="2"/>
      <c r="R156" s="2"/>
      <c r="S156" s="4"/>
      <c r="T156" s="3"/>
    </row>
    <row r="157" spans="1:20" x14ac:dyDescent="0.3">
      <c r="A157" s="7">
        <v>900000000</v>
      </c>
      <c r="B157" s="5">
        <f t="shared" si="4"/>
        <v>900</v>
      </c>
      <c r="C157" s="5" t="str">
        <f>VLOOKUP(B157,Datos!$I:$K,3,0)</f>
        <v>S/D</v>
      </c>
      <c r="D157" s="5" t="str">
        <f>VLOOKUP(B157,Datos!$I:$J,2,0)</f>
        <v>S/D</v>
      </c>
      <c r="E157" s="2"/>
      <c r="F157" s="2"/>
      <c r="G157" s="77"/>
      <c r="H157" s="28" t="e">
        <f>VLOOKUP(I157,Datos!A:B,2,0)</f>
        <v>#N/A</v>
      </c>
      <c r="I157" s="3"/>
      <c r="J157" s="4"/>
      <c r="K157" s="6"/>
      <c r="L157" s="4"/>
      <c r="M157" s="3"/>
      <c r="N157" s="3"/>
      <c r="O157" s="17">
        <f t="shared" si="5"/>
        <v>1</v>
      </c>
      <c r="P157" s="9"/>
      <c r="Q157" s="2"/>
      <c r="R157" s="2"/>
      <c r="S157" s="4"/>
      <c r="T157" s="3"/>
    </row>
    <row r="158" spans="1:20" x14ac:dyDescent="0.3">
      <c r="A158" s="7">
        <v>900000000</v>
      </c>
      <c r="B158" s="5">
        <f t="shared" si="4"/>
        <v>900</v>
      </c>
      <c r="C158" s="5" t="str">
        <f>VLOOKUP(B158,Datos!$I:$K,3,0)</f>
        <v>S/D</v>
      </c>
      <c r="D158" s="5" t="str">
        <f>VLOOKUP(B158,Datos!$I:$J,2,0)</f>
        <v>S/D</v>
      </c>
      <c r="E158" s="2"/>
      <c r="F158" s="2"/>
      <c r="G158" s="77"/>
      <c r="H158" s="28" t="e">
        <f>VLOOKUP(I158,Datos!A:B,2,0)</f>
        <v>#N/A</v>
      </c>
      <c r="I158" s="3"/>
      <c r="J158" s="4"/>
      <c r="K158" s="6"/>
      <c r="L158" s="4"/>
      <c r="M158" s="3"/>
      <c r="N158" s="3"/>
      <c r="O158" s="17">
        <f t="shared" si="5"/>
        <v>1</v>
      </c>
      <c r="P158" s="9"/>
      <c r="Q158" s="2"/>
      <c r="R158" s="2"/>
      <c r="S158" s="4"/>
      <c r="T158" s="3"/>
    </row>
    <row r="159" spans="1:20" x14ac:dyDescent="0.3">
      <c r="A159" s="7">
        <v>900000000</v>
      </c>
      <c r="B159" s="5">
        <f t="shared" si="4"/>
        <v>900</v>
      </c>
      <c r="C159" s="5" t="str">
        <f>VLOOKUP(B159,Datos!$I:$K,3,0)</f>
        <v>S/D</v>
      </c>
      <c r="D159" s="5" t="str">
        <f>VLOOKUP(B159,Datos!$I:$J,2,0)</f>
        <v>S/D</v>
      </c>
      <c r="E159" s="2"/>
      <c r="F159" s="2"/>
      <c r="G159" s="77"/>
      <c r="H159" s="28" t="e">
        <f>VLOOKUP(I159,Datos!A:B,2,0)</f>
        <v>#N/A</v>
      </c>
      <c r="I159" s="3"/>
      <c r="J159" s="4"/>
      <c r="K159" s="6"/>
      <c r="L159" s="4"/>
      <c r="M159" s="3"/>
      <c r="N159" s="3"/>
      <c r="O159" s="17">
        <f t="shared" si="5"/>
        <v>1</v>
      </c>
      <c r="P159" s="9"/>
      <c r="Q159" s="2"/>
      <c r="R159" s="2"/>
      <c r="S159" s="4"/>
      <c r="T159" s="3"/>
    </row>
    <row r="160" spans="1:20" x14ac:dyDescent="0.3">
      <c r="A160" s="7">
        <v>900000000</v>
      </c>
      <c r="B160" s="5">
        <f t="shared" si="4"/>
        <v>900</v>
      </c>
      <c r="C160" s="5" t="str">
        <f>VLOOKUP(B160,Datos!$I:$K,3,0)</f>
        <v>S/D</v>
      </c>
      <c r="D160" s="5" t="str">
        <f>VLOOKUP(B160,Datos!$I:$J,2,0)</f>
        <v>S/D</v>
      </c>
      <c r="E160" s="2"/>
      <c r="F160" s="2"/>
      <c r="G160" s="77"/>
      <c r="H160" s="28" t="e">
        <f>VLOOKUP(I160,Datos!A:B,2,0)</f>
        <v>#N/A</v>
      </c>
      <c r="I160" s="3"/>
      <c r="J160" s="4"/>
      <c r="K160" s="6"/>
      <c r="L160" s="4"/>
      <c r="M160" s="3"/>
      <c r="N160" s="3"/>
      <c r="O160" s="17">
        <f t="shared" si="5"/>
        <v>1</v>
      </c>
      <c r="P160" s="9"/>
      <c r="Q160" s="2"/>
      <c r="R160" s="2"/>
      <c r="S160" s="4"/>
      <c r="T160" s="3"/>
    </row>
    <row r="161" spans="1:20" x14ac:dyDescent="0.3">
      <c r="A161" s="7">
        <v>900000000</v>
      </c>
      <c r="B161" s="5">
        <f t="shared" si="4"/>
        <v>900</v>
      </c>
      <c r="C161" s="5" t="str">
        <f>VLOOKUP(B161,Datos!$I:$K,3,0)</f>
        <v>S/D</v>
      </c>
      <c r="D161" s="5" t="str">
        <f>VLOOKUP(B161,Datos!$I:$J,2,0)</f>
        <v>S/D</v>
      </c>
      <c r="E161" s="2"/>
      <c r="F161" s="2"/>
      <c r="G161" s="77"/>
      <c r="H161" s="28" t="e">
        <f>VLOOKUP(I161,Datos!A:B,2,0)</f>
        <v>#N/A</v>
      </c>
      <c r="I161" s="3"/>
      <c r="J161" s="4"/>
      <c r="K161" s="6"/>
      <c r="L161" s="4"/>
      <c r="M161" s="3"/>
      <c r="N161" s="3"/>
      <c r="O161" s="17">
        <f t="shared" si="5"/>
        <v>1</v>
      </c>
      <c r="P161" s="9"/>
      <c r="Q161" s="2"/>
      <c r="R161" s="2"/>
      <c r="S161" s="4"/>
      <c r="T161" s="3"/>
    </row>
    <row r="162" spans="1:20" x14ac:dyDescent="0.3">
      <c r="A162" s="7">
        <v>900000000</v>
      </c>
      <c r="B162" s="5">
        <f t="shared" si="4"/>
        <v>900</v>
      </c>
      <c r="C162" s="5" t="str">
        <f>VLOOKUP(B162,Datos!$I:$K,3,0)</f>
        <v>S/D</v>
      </c>
      <c r="D162" s="5" t="str">
        <f>VLOOKUP(B162,Datos!$I:$J,2,0)</f>
        <v>S/D</v>
      </c>
      <c r="E162" s="2"/>
      <c r="F162" s="2"/>
      <c r="G162" s="77"/>
      <c r="H162" s="28" t="e">
        <f>VLOOKUP(I162,Datos!A:B,2,0)</f>
        <v>#N/A</v>
      </c>
      <c r="I162" s="3"/>
      <c r="J162" s="4"/>
      <c r="K162" s="6"/>
      <c r="L162" s="4"/>
      <c r="M162" s="3"/>
      <c r="N162" s="3"/>
      <c r="O162" s="17">
        <f t="shared" si="5"/>
        <v>1</v>
      </c>
      <c r="P162" s="9"/>
      <c r="Q162" s="2"/>
      <c r="R162" s="2"/>
      <c r="S162" s="4"/>
      <c r="T162" s="3"/>
    </row>
    <row r="163" spans="1:20" x14ac:dyDescent="0.3">
      <c r="A163" s="7">
        <v>900000000</v>
      </c>
      <c r="B163" s="5">
        <f t="shared" si="4"/>
        <v>900</v>
      </c>
      <c r="C163" s="5" t="str">
        <f>VLOOKUP(B163,Datos!$I:$K,3,0)</f>
        <v>S/D</v>
      </c>
      <c r="D163" s="5" t="str">
        <f>VLOOKUP(B163,Datos!$I:$J,2,0)</f>
        <v>S/D</v>
      </c>
      <c r="E163" s="2"/>
      <c r="F163" s="2"/>
      <c r="G163" s="77"/>
      <c r="H163" s="28" t="e">
        <f>VLOOKUP(I163,Datos!A:B,2,0)</f>
        <v>#N/A</v>
      </c>
      <c r="I163" s="3"/>
      <c r="J163" s="4"/>
      <c r="K163" s="6"/>
      <c r="L163" s="4"/>
      <c r="M163" s="3"/>
      <c r="N163" s="3"/>
      <c r="O163" s="17">
        <f t="shared" si="5"/>
        <v>1</v>
      </c>
      <c r="P163" s="9"/>
      <c r="Q163" s="2"/>
      <c r="R163" s="2"/>
      <c r="S163" s="4"/>
      <c r="T163" s="3"/>
    </row>
    <row r="164" spans="1:20" x14ac:dyDescent="0.3">
      <c r="A164" s="7">
        <v>900000000</v>
      </c>
      <c r="B164" s="5">
        <f t="shared" si="4"/>
        <v>900</v>
      </c>
      <c r="C164" s="5" t="str">
        <f>VLOOKUP(B164,Datos!$I:$K,3,0)</f>
        <v>S/D</v>
      </c>
      <c r="D164" s="5" t="str">
        <f>VLOOKUP(B164,Datos!$I:$J,2,0)</f>
        <v>S/D</v>
      </c>
      <c r="E164" s="2"/>
      <c r="F164" s="2"/>
      <c r="G164" s="77"/>
      <c r="H164" s="28" t="e">
        <f>VLOOKUP(I164,Datos!A:B,2,0)</f>
        <v>#N/A</v>
      </c>
      <c r="I164" s="3"/>
      <c r="J164" s="4"/>
      <c r="K164" s="6"/>
      <c r="L164" s="4"/>
      <c r="M164" s="3"/>
      <c r="N164" s="3"/>
      <c r="O164" s="17">
        <f t="shared" si="5"/>
        <v>1</v>
      </c>
      <c r="P164" s="9"/>
      <c r="Q164" s="2"/>
      <c r="R164" s="2"/>
      <c r="S164" s="4"/>
      <c r="T164" s="3"/>
    </row>
    <row r="165" spans="1:20" x14ac:dyDescent="0.3">
      <c r="A165" s="7">
        <v>900000000</v>
      </c>
      <c r="B165" s="5">
        <f t="shared" si="4"/>
        <v>900</v>
      </c>
      <c r="C165" s="5" t="str">
        <f>VLOOKUP(B165,Datos!$I:$K,3,0)</f>
        <v>S/D</v>
      </c>
      <c r="D165" s="5" t="str">
        <f>VLOOKUP(B165,Datos!$I:$J,2,0)</f>
        <v>S/D</v>
      </c>
      <c r="E165" s="2"/>
      <c r="F165" s="2"/>
      <c r="G165" s="77"/>
      <c r="H165" s="28" t="e">
        <f>VLOOKUP(I165,Datos!A:B,2,0)</f>
        <v>#N/A</v>
      </c>
      <c r="I165" s="3"/>
      <c r="J165" s="4"/>
      <c r="K165" s="6"/>
      <c r="L165" s="4"/>
      <c r="M165" s="3"/>
      <c r="N165" s="3"/>
      <c r="O165" s="17">
        <f t="shared" si="5"/>
        <v>1</v>
      </c>
      <c r="P165" s="9"/>
      <c r="Q165" s="2"/>
      <c r="R165" s="2"/>
      <c r="S165" s="4"/>
      <c r="T165" s="3"/>
    </row>
    <row r="166" spans="1:20" x14ac:dyDescent="0.3">
      <c r="A166" s="7">
        <v>900000000</v>
      </c>
      <c r="B166" s="5">
        <f t="shared" si="4"/>
        <v>900</v>
      </c>
      <c r="C166" s="5" t="str">
        <f>VLOOKUP(B166,Datos!$I:$K,3,0)</f>
        <v>S/D</v>
      </c>
      <c r="D166" s="5" t="str">
        <f>VLOOKUP(B166,Datos!$I:$J,2,0)</f>
        <v>S/D</v>
      </c>
      <c r="E166" s="2"/>
      <c r="F166" s="2"/>
      <c r="G166" s="77"/>
      <c r="H166" s="28" t="e">
        <f>VLOOKUP(I166,Datos!A:B,2,0)</f>
        <v>#N/A</v>
      </c>
      <c r="I166" s="3"/>
      <c r="J166" s="4"/>
      <c r="K166" s="6"/>
      <c r="L166" s="4"/>
      <c r="M166" s="3"/>
      <c r="N166" s="3"/>
      <c r="O166" s="17">
        <f t="shared" si="5"/>
        <v>1</v>
      </c>
      <c r="P166" s="9"/>
      <c r="Q166" s="2"/>
      <c r="R166" s="2"/>
      <c r="S166" s="4"/>
      <c r="T166" s="3"/>
    </row>
    <row r="167" spans="1:20" x14ac:dyDescent="0.3">
      <c r="A167" s="7">
        <v>900000000</v>
      </c>
      <c r="B167" s="5">
        <f t="shared" si="4"/>
        <v>900</v>
      </c>
      <c r="C167" s="5" t="str">
        <f>VLOOKUP(B167,Datos!$I:$K,3,0)</f>
        <v>S/D</v>
      </c>
      <c r="D167" s="5" t="str">
        <f>VLOOKUP(B167,Datos!$I:$J,2,0)</f>
        <v>S/D</v>
      </c>
      <c r="E167" s="2"/>
      <c r="F167" s="2"/>
      <c r="G167" s="77"/>
      <c r="H167" s="28" t="e">
        <f>VLOOKUP(I167,Datos!A:B,2,0)</f>
        <v>#N/A</v>
      </c>
      <c r="I167" s="3"/>
      <c r="J167" s="4"/>
      <c r="K167" s="6"/>
      <c r="L167" s="4"/>
      <c r="M167" s="3"/>
      <c r="N167" s="3"/>
      <c r="O167" s="17">
        <f t="shared" si="5"/>
        <v>1</v>
      </c>
      <c r="P167" s="9"/>
      <c r="Q167" s="2"/>
      <c r="R167" s="2"/>
      <c r="S167" s="4"/>
      <c r="T167" s="3"/>
    </row>
    <row r="168" spans="1:20" x14ac:dyDescent="0.3">
      <c r="A168" s="7">
        <v>900000000</v>
      </c>
      <c r="B168" s="5">
        <f t="shared" si="4"/>
        <v>900</v>
      </c>
      <c r="C168" s="5" t="str">
        <f>VLOOKUP(B168,Datos!$I:$K,3,0)</f>
        <v>S/D</v>
      </c>
      <c r="D168" s="5" t="str">
        <f>VLOOKUP(B168,Datos!$I:$J,2,0)</f>
        <v>S/D</v>
      </c>
      <c r="E168" s="2"/>
      <c r="F168" s="2"/>
      <c r="G168" s="77"/>
      <c r="H168" s="28" t="e">
        <f>VLOOKUP(I168,Datos!A:B,2,0)</f>
        <v>#N/A</v>
      </c>
      <c r="I168" s="3"/>
      <c r="J168" s="4"/>
      <c r="K168" s="6"/>
      <c r="L168" s="4"/>
      <c r="M168" s="3"/>
      <c r="N168" s="3"/>
      <c r="O168" s="17">
        <f t="shared" si="5"/>
        <v>1</v>
      </c>
      <c r="P168" s="9"/>
      <c r="Q168" s="2"/>
      <c r="R168" s="2"/>
      <c r="S168" s="4"/>
      <c r="T168" s="3"/>
    </row>
    <row r="169" spans="1:20" x14ac:dyDescent="0.3">
      <c r="A169" s="7">
        <v>900000000</v>
      </c>
      <c r="B169" s="5">
        <f t="shared" si="4"/>
        <v>900</v>
      </c>
      <c r="C169" s="5" t="str">
        <f>VLOOKUP(B169,Datos!$I:$K,3,0)</f>
        <v>S/D</v>
      </c>
      <c r="D169" s="5" t="str">
        <f>VLOOKUP(B169,Datos!$I:$J,2,0)</f>
        <v>S/D</v>
      </c>
      <c r="E169" s="2"/>
      <c r="F169" s="2"/>
      <c r="G169" s="77"/>
      <c r="H169" s="28" t="e">
        <f>VLOOKUP(I169,Datos!A:B,2,0)</f>
        <v>#N/A</v>
      </c>
      <c r="I169" s="3"/>
      <c r="J169" s="4"/>
      <c r="K169" s="6"/>
      <c r="L169" s="4"/>
      <c r="M169" s="3"/>
      <c r="N169" s="3"/>
      <c r="O169" s="17">
        <f t="shared" si="5"/>
        <v>1</v>
      </c>
      <c r="P169" s="9"/>
      <c r="Q169" s="2"/>
      <c r="R169" s="2"/>
      <c r="S169" s="4"/>
      <c r="T169" s="3"/>
    </row>
    <row r="170" spans="1:20" x14ac:dyDescent="0.3">
      <c r="A170" s="7">
        <v>900000000</v>
      </c>
      <c r="B170" s="5">
        <f t="shared" si="4"/>
        <v>900</v>
      </c>
      <c r="C170" s="5" t="str">
        <f>VLOOKUP(B170,Datos!$I:$K,3,0)</f>
        <v>S/D</v>
      </c>
      <c r="D170" s="5" t="str">
        <f>VLOOKUP(B170,Datos!$I:$J,2,0)</f>
        <v>S/D</v>
      </c>
      <c r="E170" s="2"/>
      <c r="F170" s="2"/>
      <c r="G170" s="77"/>
      <c r="H170" s="28" t="e">
        <f>VLOOKUP(I170,Datos!A:B,2,0)</f>
        <v>#N/A</v>
      </c>
      <c r="I170" s="3"/>
      <c r="J170" s="4"/>
      <c r="K170" s="6"/>
      <c r="L170" s="4"/>
      <c r="M170" s="3"/>
      <c r="N170" s="3"/>
      <c r="O170" s="17">
        <f t="shared" si="5"/>
        <v>1</v>
      </c>
      <c r="P170" s="9"/>
      <c r="Q170" s="2"/>
      <c r="R170" s="2"/>
      <c r="S170" s="4"/>
      <c r="T170" s="3"/>
    </row>
    <row r="171" spans="1:20" x14ac:dyDescent="0.3">
      <c r="A171" s="7">
        <v>900000000</v>
      </c>
      <c r="B171" s="5">
        <f t="shared" si="4"/>
        <v>900</v>
      </c>
      <c r="C171" s="5" t="str">
        <f>VLOOKUP(B171,Datos!$I:$K,3,0)</f>
        <v>S/D</v>
      </c>
      <c r="D171" s="5" t="str">
        <f>VLOOKUP(B171,Datos!$I:$J,2,0)</f>
        <v>S/D</v>
      </c>
      <c r="E171" s="2"/>
      <c r="F171" s="2"/>
      <c r="G171" s="77"/>
      <c r="H171" s="28" t="e">
        <f>VLOOKUP(I171,Datos!A:B,2,0)</f>
        <v>#N/A</v>
      </c>
      <c r="I171" s="3"/>
      <c r="J171" s="4"/>
      <c r="K171" s="6"/>
      <c r="L171" s="4"/>
      <c r="M171" s="3"/>
      <c r="N171" s="3"/>
      <c r="O171" s="17">
        <f t="shared" si="5"/>
        <v>1</v>
      </c>
      <c r="P171" s="9"/>
      <c r="Q171" s="2"/>
      <c r="R171" s="2"/>
      <c r="S171" s="4"/>
      <c r="T171" s="3"/>
    </row>
    <row r="172" spans="1:20" x14ac:dyDescent="0.3">
      <c r="A172" s="7">
        <v>900000000</v>
      </c>
      <c r="B172" s="5">
        <f t="shared" si="4"/>
        <v>900</v>
      </c>
      <c r="C172" s="5" t="str">
        <f>VLOOKUP(B172,Datos!$I:$K,3,0)</f>
        <v>S/D</v>
      </c>
      <c r="D172" s="5" t="str">
        <f>VLOOKUP(B172,Datos!$I:$J,2,0)</f>
        <v>S/D</v>
      </c>
      <c r="E172" s="2"/>
      <c r="F172" s="2"/>
      <c r="G172" s="77"/>
      <c r="H172" s="28" t="e">
        <f>VLOOKUP(I172,Datos!A:B,2,0)</f>
        <v>#N/A</v>
      </c>
      <c r="I172" s="3"/>
      <c r="J172" s="4"/>
      <c r="K172" s="6"/>
      <c r="L172" s="4"/>
      <c r="M172" s="3"/>
      <c r="N172" s="3"/>
      <c r="O172" s="17">
        <f t="shared" si="5"/>
        <v>1</v>
      </c>
      <c r="P172" s="9"/>
      <c r="Q172" s="2"/>
      <c r="R172" s="2"/>
      <c r="S172" s="4"/>
      <c r="T172" s="3"/>
    </row>
    <row r="173" spans="1:20" x14ac:dyDescent="0.3">
      <c r="A173" s="7">
        <v>900000000</v>
      </c>
      <c r="B173" s="5">
        <f t="shared" si="4"/>
        <v>900</v>
      </c>
      <c r="C173" s="5" t="str">
        <f>VLOOKUP(B173,Datos!$I:$K,3,0)</f>
        <v>S/D</v>
      </c>
      <c r="D173" s="5" t="str">
        <f>VLOOKUP(B173,Datos!$I:$J,2,0)</f>
        <v>S/D</v>
      </c>
      <c r="E173" s="2"/>
      <c r="F173" s="2"/>
      <c r="G173" s="77"/>
      <c r="H173" s="28" t="e">
        <f>VLOOKUP(I173,Datos!A:B,2,0)</f>
        <v>#N/A</v>
      </c>
      <c r="I173" s="3"/>
      <c r="J173" s="4"/>
      <c r="K173" s="6"/>
      <c r="L173" s="4"/>
      <c r="M173" s="3"/>
      <c r="N173" s="3"/>
      <c r="O173" s="17">
        <f t="shared" si="5"/>
        <v>1</v>
      </c>
      <c r="P173" s="9"/>
      <c r="Q173" s="2"/>
      <c r="R173" s="2"/>
      <c r="S173" s="4"/>
      <c r="T173" s="3"/>
    </row>
    <row r="174" spans="1:20" x14ac:dyDescent="0.3">
      <c r="A174" s="7">
        <v>900000000</v>
      </c>
      <c r="B174" s="5">
        <f t="shared" si="4"/>
        <v>900</v>
      </c>
      <c r="C174" s="5" t="str">
        <f>VLOOKUP(B174,Datos!$I:$K,3,0)</f>
        <v>S/D</v>
      </c>
      <c r="D174" s="5" t="str">
        <f>VLOOKUP(B174,Datos!$I:$J,2,0)</f>
        <v>S/D</v>
      </c>
      <c r="E174" s="2"/>
      <c r="F174" s="2"/>
      <c r="G174" s="77"/>
      <c r="H174" s="28" t="e">
        <f>VLOOKUP(I174,Datos!A:B,2,0)</f>
        <v>#N/A</v>
      </c>
      <c r="I174" s="3"/>
      <c r="J174" s="4"/>
      <c r="K174" s="6"/>
      <c r="L174" s="4"/>
      <c r="M174" s="3"/>
      <c r="N174" s="3"/>
      <c r="O174" s="17">
        <f t="shared" si="5"/>
        <v>1</v>
      </c>
      <c r="P174" s="9"/>
      <c r="Q174" s="2"/>
      <c r="R174" s="2"/>
      <c r="S174" s="4"/>
      <c r="T174" s="3"/>
    </row>
    <row r="175" spans="1:20" x14ac:dyDescent="0.3">
      <c r="A175" s="7">
        <v>900000000</v>
      </c>
      <c r="B175" s="5">
        <f t="shared" si="4"/>
        <v>900</v>
      </c>
      <c r="C175" s="5" t="str">
        <f>VLOOKUP(B175,Datos!$I:$K,3,0)</f>
        <v>S/D</v>
      </c>
      <c r="D175" s="5" t="str">
        <f>VLOOKUP(B175,Datos!$I:$J,2,0)</f>
        <v>S/D</v>
      </c>
      <c r="E175" s="2"/>
      <c r="F175" s="2"/>
      <c r="G175" s="77"/>
      <c r="H175" s="28" t="e">
        <f>VLOOKUP(I175,Datos!A:B,2,0)</f>
        <v>#N/A</v>
      </c>
      <c r="I175" s="3"/>
      <c r="J175" s="4"/>
      <c r="K175" s="6"/>
      <c r="L175" s="4"/>
      <c r="M175" s="3"/>
      <c r="N175" s="3"/>
      <c r="O175" s="17">
        <f t="shared" si="5"/>
        <v>1</v>
      </c>
      <c r="P175" s="9"/>
      <c r="Q175" s="2"/>
      <c r="R175" s="2"/>
      <c r="S175" s="4"/>
      <c r="T175" s="3"/>
    </row>
    <row r="176" spans="1:20" x14ac:dyDescent="0.3">
      <c r="A176" s="7">
        <v>900000000</v>
      </c>
      <c r="B176" s="5">
        <f t="shared" si="4"/>
        <v>900</v>
      </c>
      <c r="C176" s="5" t="str">
        <f>VLOOKUP(B176,Datos!$I:$K,3,0)</f>
        <v>S/D</v>
      </c>
      <c r="D176" s="5" t="str">
        <f>VLOOKUP(B176,Datos!$I:$J,2,0)</f>
        <v>S/D</v>
      </c>
      <c r="E176" s="2"/>
      <c r="F176" s="2"/>
      <c r="G176" s="77"/>
      <c r="H176" s="28" t="e">
        <f>VLOOKUP(I176,Datos!A:B,2,0)</f>
        <v>#N/A</v>
      </c>
      <c r="I176" s="3"/>
      <c r="J176" s="4"/>
      <c r="K176" s="6"/>
      <c r="L176" s="4"/>
      <c r="M176" s="3"/>
      <c r="N176" s="3"/>
      <c r="O176" s="17">
        <f t="shared" si="5"/>
        <v>1</v>
      </c>
      <c r="P176" s="9"/>
      <c r="Q176" s="2"/>
      <c r="R176" s="2"/>
      <c r="S176" s="4"/>
      <c r="T176" s="3"/>
    </row>
    <row r="177" spans="1:20" x14ac:dyDescent="0.3">
      <c r="A177" s="7">
        <v>900000000</v>
      </c>
      <c r="B177" s="5">
        <f t="shared" si="4"/>
        <v>900</v>
      </c>
      <c r="C177" s="5" t="str">
        <f>VLOOKUP(B177,Datos!$I:$K,3,0)</f>
        <v>S/D</v>
      </c>
      <c r="D177" s="5" t="str">
        <f>VLOOKUP(B177,Datos!$I:$J,2,0)</f>
        <v>S/D</v>
      </c>
      <c r="E177" s="2"/>
      <c r="F177" s="2"/>
      <c r="G177" s="77"/>
      <c r="H177" s="28" t="e">
        <f>VLOOKUP(I177,Datos!A:B,2,0)</f>
        <v>#N/A</v>
      </c>
      <c r="I177" s="3"/>
      <c r="J177" s="4"/>
      <c r="K177" s="6"/>
      <c r="L177" s="4"/>
      <c r="M177" s="3"/>
      <c r="N177" s="3"/>
      <c r="O177" s="17">
        <f t="shared" si="5"/>
        <v>1</v>
      </c>
      <c r="P177" s="9"/>
      <c r="Q177" s="2"/>
      <c r="R177" s="2"/>
      <c r="S177" s="4"/>
      <c r="T177" s="3"/>
    </row>
    <row r="178" spans="1:20" x14ac:dyDescent="0.3">
      <c r="A178" s="7">
        <v>900000000</v>
      </c>
      <c r="B178" s="5">
        <f t="shared" si="4"/>
        <v>900</v>
      </c>
      <c r="C178" s="5" t="str">
        <f>VLOOKUP(B178,Datos!$I:$K,3,0)</f>
        <v>S/D</v>
      </c>
      <c r="D178" s="5" t="str">
        <f>VLOOKUP(B178,Datos!$I:$J,2,0)</f>
        <v>S/D</v>
      </c>
      <c r="E178" s="2"/>
      <c r="F178" s="2"/>
      <c r="G178" s="77"/>
      <c r="H178" s="28" t="e">
        <f>VLOOKUP(I178,Datos!A:B,2,0)</f>
        <v>#N/A</v>
      </c>
      <c r="I178" s="3"/>
      <c r="J178" s="4"/>
      <c r="K178" s="6"/>
      <c r="L178" s="4"/>
      <c r="M178" s="3"/>
      <c r="N178" s="3"/>
      <c r="O178" s="17">
        <f t="shared" si="5"/>
        <v>1</v>
      </c>
      <c r="P178" s="9"/>
      <c r="Q178" s="2"/>
      <c r="R178" s="2"/>
      <c r="S178" s="4"/>
      <c r="T178" s="3"/>
    </row>
    <row r="179" spans="1:20" x14ac:dyDescent="0.3">
      <c r="A179" s="7">
        <v>900000000</v>
      </c>
      <c r="B179" s="5">
        <f t="shared" si="4"/>
        <v>900</v>
      </c>
      <c r="C179" s="5" t="str">
        <f>VLOOKUP(B179,Datos!$I:$K,3,0)</f>
        <v>S/D</v>
      </c>
      <c r="D179" s="5" t="str">
        <f>VLOOKUP(B179,Datos!$I:$J,2,0)</f>
        <v>S/D</v>
      </c>
      <c r="E179" s="2"/>
      <c r="F179" s="2"/>
      <c r="G179" s="77"/>
      <c r="H179" s="28" t="e">
        <f>VLOOKUP(I179,Datos!A:B,2,0)</f>
        <v>#N/A</v>
      </c>
      <c r="I179" s="3"/>
      <c r="J179" s="4"/>
      <c r="K179" s="6"/>
      <c r="L179" s="4"/>
      <c r="M179" s="3"/>
      <c r="N179" s="3"/>
      <c r="O179" s="17">
        <f t="shared" si="5"/>
        <v>1</v>
      </c>
      <c r="P179" s="9"/>
      <c r="Q179" s="2"/>
      <c r="R179" s="2"/>
      <c r="S179" s="4"/>
      <c r="T179" s="3"/>
    </row>
    <row r="180" spans="1:20" x14ac:dyDescent="0.3">
      <c r="A180" s="7">
        <v>900000000</v>
      </c>
      <c r="B180" s="5">
        <f t="shared" si="4"/>
        <v>900</v>
      </c>
      <c r="C180" s="5" t="str">
        <f>VLOOKUP(B180,Datos!$I:$K,3,0)</f>
        <v>S/D</v>
      </c>
      <c r="D180" s="5" t="str">
        <f>VLOOKUP(B180,Datos!$I:$J,2,0)</f>
        <v>S/D</v>
      </c>
      <c r="E180" s="2"/>
      <c r="F180" s="2"/>
      <c r="G180" s="77"/>
      <c r="H180" s="28" t="e">
        <f>VLOOKUP(I180,Datos!A:B,2,0)</f>
        <v>#N/A</v>
      </c>
      <c r="I180" s="3"/>
      <c r="J180" s="4"/>
      <c r="K180" s="6"/>
      <c r="L180" s="4"/>
      <c r="M180" s="3"/>
      <c r="N180" s="3"/>
      <c r="O180" s="17">
        <f t="shared" si="5"/>
        <v>1</v>
      </c>
      <c r="P180" s="9"/>
      <c r="Q180" s="2"/>
      <c r="R180" s="2"/>
      <c r="S180" s="4"/>
      <c r="T180" s="3"/>
    </row>
    <row r="181" spans="1:20" x14ac:dyDescent="0.3">
      <c r="A181" s="7">
        <v>900000000</v>
      </c>
      <c r="B181" s="5">
        <f t="shared" si="4"/>
        <v>900</v>
      </c>
      <c r="C181" s="5" t="str">
        <f>VLOOKUP(B181,Datos!$I:$K,3,0)</f>
        <v>S/D</v>
      </c>
      <c r="D181" s="5" t="str">
        <f>VLOOKUP(B181,Datos!$I:$J,2,0)</f>
        <v>S/D</v>
      </c>
      <c r="E181" s="2"/>
      <c r="F181" s="2"/>
      <c r="G181" s="77"/>
      <c r="H181" s="28" t="e">
        <f>VLOOKUP(I181,Datos!A:B,2,0)</f>
        <v>#N/A</v>
      </c>
      <c r="I181" s="3"/>
      <c r="J181" s="4"/>
      <c r="K181" s="6"/>
      <c r="L181" s="4"/>
      <c r="M181" s="3"/>
      <c r="N181" s="3"/>
      <c r="O181" s="17">
        <f t="shared" si="5"/>
        <v>1</v>
      </c>
      <c r="P181" s="9"/>
      <c r="Q181" s="2"/>
      <c r="R181" s="2"/>
      <c r="S181" s="4"/>
      <c r="T181" s="3"/>
    </row>
    <row r="182" spans="1:20" x14ac:dyDescent="0.3">
      <c r="A182" s="7">
        <v>900000000</v>
      </c>
      <c r="B182" s="5">
        <f t="shared" si="4"/>
        <v>900</v>
      </c>
      <c r="C182" s="5" t="str">
        <f>VLOOKUP(B182,Datos!$I:$K,3,0)</f>
        <v>S/D</v>
      </c>
      <c r="D182" s="5" t="str">
        <f>VLOOKUP(B182,Datos!$I:$J,2,0)</f>
        <v>S/D</v>
      </c>
      <c r="E182" s="2"/>
      <c r="F182" s="2"/>
      <c r="G182" s="77"/>
      <c r="H182" s="28" t="e">
        <f>VLOOKUP(I182,Datos!A:B,2,0)</f>
        <v>#N/A</v>
      </c>
      <c r="I182" s="3"/>
      <c r="J182" s="4"/>
      <c r="K182" s="6"/>
      <c r="L182" s="4"/>
      <c r="M182" s="3"/>
      <c r="N182" s="3"/>
      <c r="O182" s="17">
        <f t="shared" si="5"/>
        <v>1</v>
      </c>
      <c r="P182" s="9"/>
      <c r="Q182" s="2"/>
      <c r="R182" s="2"/>
      <c r="S182" s="4"/>
      <c r="T182" s="3"/>
    </row>
    <row r="183" spans="1:20" x14ac:dyDescent="0.3">
      <c r="A183" s="7">
        <v>900000000</v>
      </c>
      <c r="B183" s="5">
        <f t="shared" si="4"/>
        <v>900</v>
      </c>
      <c r="C183" s="5" t="str">
        <f>VLOOKUP(B183,Datos!$I:$K,3,0)</f>
        <v>S/D</v>
      </c>
      <c r="D183" s="5" t="str">
        <f>VLOOKUP(B183,Datos!$I:$J,2,0)</f>
        <v>S/D</v>
      </c>
      <c r="E183" s="2"/>
      <c r="F183" s="2"/>
      <c r="G183" s="77"/>
      <c r="H183" s="28" t="e">
        <f>VLOOKUP(I183,Datos!A:B,2,0)</f>
        <v>#N/A</v>
      </c>
      <c r="I183" s="3"/>
      <c r="J183" s="4"/>
      <c r="K183" s="6"/>
      <c r="L183" s="4"/>
      <c r="M183" s="3"/>
      <c r="N183" s="3"/>
      <c r="O183" s="17">
        <f t="shared" si="5"/>
        <v>1</v>
      </c>
      <c r="P183" s="9"/>
      <c r="Q183" s="2"/>
      <c r="R183" s="2"/>
      <c r="S183" s="4"/>
      <c r="T183" s="3"/>
    </row>
    <row r="184" spans="1:20" x14ac:dyDescent="0.3">
      <c r="A184" s="7">
        <v>900000000</v>
      </c>
      <c r="B184" s="5">
        <f t="shared" si="4"/>
        <v>900</v>
      </c>
      <c r="C184" s="5" t="str">
        <f>VLOOKUP(B184,Datos!$I:$K,3,0)</f>
        <v>S/D</v>
      </c>
      <c r="D184" s="5" t="str">
        <f>VLOOKUP(B184,Datos!$I:$J,2,0)</f>
        <v>S/D</v>
      </c>
      <c r="E184" s="2"/>
      <c r="F184" s="2"/>
      <c r="G184" s="77"/>
      <c r="H184" s="28" t="e">
        <f>VLOOKUP(I184,Datos!A:B,2,0)</f>
        <v>#N/A</v>
      </c>
      <c r="I184" s="3"/>
      <c r="J184" s="4"/>
      <c r="K184" s="6"/>
      <c r="L184" s="4"/>
      <c r="M184" s="3"/>
      <c r="N184" s="3"/>
      <c r="O184" s="17">
        <f t="shared" si="5"/>
        <v>1</v>
      </c>
      <c r="P184" s="9"/>
      <c r="Q184" s="2"/>
      <c r="R184" s="2"/>
      <c r="S184" s="4"/>
      <c r="T184" s="3"/>
    </row>
    <row r="185" spans="1:20" x14ac:dyDescent="0.3">
      <c r="A185" s="7">
        <v>900000000</v>
      </c>
      <c r="B185" s="5">
        <f t="shared" si="4"/>
        <v>900</v>
      </c>
      <c r="C185" s="5" t="str">
        <f>VLOOKUP(B185,Datos!$I:$K,3,0)</f>
        <v>S/D</v>
      </c>
      <c r="D185" s="5" t="str">
        <f>VLOOKUP(B185,Datos!$I:$J,2,0)</f>
        <v>S/D</v>
      </c>
      <c r="E185" s="2"/>
      <c r="F185" s="2"/>
      <c r="G185" s="77"/>
      <c r="H185" s="28" t="e">
        <f>VLOOKUP(I185,Datos!A:B,2,0)</f>
        <v>#N/A</v>
      </c>
      <c r="I185" s="3"/>
      <c r="J185" s="4"/>
      <c r="K185" s="6"/>
      <c r="L185" s="4"/>
      <c r="M185" s="3"/>
      <c r="N185" s="3"/>
      <c r="O185" s="17">
        <f t="shared" si="5"/>
        <v>1</v>
      </c>
      <c r="P185" s="9"/>
      <c r="Q185" s="2"/>
      <c r="R185" s="2"/>
      <c r="S185" s="4"/>
      <c r="T185" s="3"/>
    </row>
    <row r="186" spans="1:20" x14ac:dyDescent="0.3">
      <c r="A186" s="7">
        <v>900000000</v>
      </c>
      <c r="B186" s="5">
        <f t="shared" si="4"/>
        <v>900</v>
      </c>
      <c r="C186" s="5" t="str">
        <f>VLOOKUP(B186,Datos!$I:$K,3,0)</f>
        <v>S/D</v>
      </c>
      <c r="D186" s="5" t="str">
        <f>VLOOKUP(B186,Datos!$I:$J,2,0)</f>
        <v>S/D</v>
      </c>
      <c r="E186" s="2"/>
      <c r="F186" s="2"/>
      <c r="G186" s="77"/>
      <c r="H186" s="28" t="e">
        <f>VLOOKUP(I186,Datos!A:B,2,0)</f>
        <v>#N/A</v>
      </c>
      <c r="I186" s="3"/>
      <c r="J186" s="4"/>
      <c r="K186" s="6"/>
      <c r="L186" s="4"/>
      <c r="M186" s="3"/>
      <c r="N186" s="3"/>
      <c r="O186" s="17">
        <f t="shared" si="5"/>
        <v>1</v>
      </c>
      <c r="P186" s="9"/>
      <c r="Q186" s="2"/>
      <c r="R186" s="2"/>
      <c r="S186" s="4"/>
      <c r="T186" s="3"/>
    </row>
    <row r="187" spans="1:20" x14ac:dyDescent="0.3">
      <c r="A187" s="7">
        <v>900000000</v>
      </c>
      <c r="B187" s="5">
        <f t="shared" ref="B187:B218" si="6">(MID(A187,1,3))*1</f>
        <v>900</v>
      </c>
      <c r="C187" s="5" t="str">
        <f>VLOOKUP(B187,Datos!$I:$K,3,0)</f>
        <v>S/D</v>
      </c>
      <c r="D187" s="5" t="str">
        <f>VLOOKUP(B187,Datos!$I:$J,2,0)</f>
        <v>S/D</v>
      </c>
      <c r="E187" s="2"/>
      <c r="F187" s="2"/>
      <c r="G187" s="77"/>
      <c r="H187" s="28" t="e">
        <f>VLOOKUP(I187,Datos!A:B,2,0)</f>
        <v>#N/A</v>
      </c>
      <c r="I187" s="3"/>
      <c r="J187" s="4"/>
      <c r="K187" s="6"/>
      <c r="L187" s="4"/>
      <c r="M187" s="3"/>
      <c r="N187" s="3"/>
      <c r="O187" s="17">
        <f t="shared" ref="O187:O218" si="7">IF(P187&lt;&gt;"REQUERIMIENTO",1,0)</f>
        <v>1</v>
      </c>
      <c r="P187" s="9"/>
      <c r="Q187" s="2"/>
      <c r="R187" s="2"/>
      <c r="S187" s="4"/>
      <c r="T187" s="3"/>
    </row>
    <row r="188" spans="1:20" x14ac:dyDescent="0.3">
      <c r="A188" s="7">
        <v>900000000</v>
      </c>
      <c r="B188" s="5">
        <f t="shared" si="6"/>
        <v>900</v>
      </c>
      <c r="C188" s="5" t="str">
        <f>VLOOKUP(B188,Datos!$I:$K,3,0)</f>
        <v>S/D</v>
      </c>
      <c r="D188" s="5" t="str">
        <f>VLOOKUP(B188,Datos!$I:$J,2,0)</f>
        <v>S/D</v>
      </c>
      <c r="E188" s="2"/>
      <c r="F188" s="2"/>
      <c r="G188" s="77"/>
      <c r="H188" s="28" t="e">
        <f>VLOOKUP(I188,Datos!A:B,2,0)</f>
        <v>#N/A</v>
      </c>
      <c r="I188" s="3"/>
      <c r="J188" s="4"/>
      <c r="K188" s="6"/>
      <c r="L188" s="4"/>
      <c r="M188" s="3"/>
      <c r="N188" s="3"/>
      <c r="O188" s="17">
        <f t="shared" si="7"/>
        <v>1</v>
      </c>
      <c r="P188" s="9"/>
      <c r="Q188" s="2"/>
      <c r="R188" s="2"/>
      <c r="S188" s="4"/>
      <c r="T188" s="3"/>
    </row>
    <row r="189" spans="1:20" x14ac:dyDescent="0.3">
      <c r="A189" s="7">
        <v>900000000</v>
      </c>
      <c r="B189" s="5">
        <f t="shared" si="6"/>
        <v>900</v>
      </c>
      <c r="C189" s="5" t="str">
        <f>VLOOKUP(B189,Datos!$I:$K,3,0)</f>
        <v>S/D</v>
      </c>
      <c r="D189" s="5" t="str">
        <f>VLOOKUP(B189,Datos!$I:$J,2,0)</f>
        <v>S/D</v>
      </c>
      <c r="E189" s="2"/>
      <c r="F189" s="2"/>
      <c r="G189" s="77"/>
      <c r="H189" s="28" t="e">
        <f>VLOOKUP(I189,Datos!A:B,2,0)</f>
        <v>#N/A</v>
      </c>
      <c r="I189" s="3"/>
      <c r="J189" s="4"/>
      <c r="K189" s="6"/>
      <c r="L189" s="4"/>
      <c r="M189" s="3"/>
      <c r="N189" s="3"/>
      <c r="O189" s="17">
        <f t="shared" si="7"/>
        <v>1</v>
      </c>
      <c r="P189" s="9"/>
      <c r="Q189" s="2"/>
      <c r="R189" s="2"/>
      <c r="S189" s="4"/>
      <c r="T189" s="3"/>
    </row>
    <row r="190" spans="1:20" x14ac:dyDescent="0.3">
      <c r="A190" s="7">
        <v>900000000</v>
      </c>
      <c r="B190" s="5">
        <f t="shared" si="6"/>
        <v>900</v>
      </c>
      <c r="C190" s="5" t="str">
        <f>VLOOKUP(B190,Datos!$I:$K,3,0)</f>
        <v>S/D</v>
      </c>
      <c r="D190" s="5" t="str">
        <f>VLOOKUP(B190,Datos!$I:$J,2,0)</f>
        <v>S/D</v>
      </c>
      <c r="E190" s="2"/>
      <c r="F190" s="2"/>
      <c r="G190" s="77"/>
      <c r="H190" s="28" t="e">
        <f>VLOOKUP(I190,Datos!A:B,2,0)</f>
        <v>#N/A</v>
      </c>
      <c r="I190" s="3"/>
      <c r="J190" s="4"/>
      <c r="K190" s="6"/>
      <c r="L190" s="4"/>
      <c r="M190" s="3"/>
      <c r="N190" s="3"/>
      <c r="O190" s="17">
        <f t="shared" si="7"/>
        <v>1</v>
      </c>
      <c r="P190" s="9"/>
      <c r="Q190" s="2"/>
      <c r="R190" s="2"/>
      <c r="S190" s="4"/>
      <c r="T190" s="3"/>
    </row>
    <row r="191" spans="1:20" x14ac:dyDescent="0.3">
      <c r="A191" s="7">
        <v>900000000</v>
      </c>
      <c r="B191" s="5">
        <f t="shared" si="6"/>
        <v>900</v>
      </c>
      <c r="C191" s="5" t="str">
        <f>VLOOKUP(B191,Datos!$I:$K,3,0)</f>
        <v>S/D</v>
      </c>
      <c r="D191" s="5" t="str">
        <f>VLOOKUP(B191,Datos!$I:$J,2,0)</f>
        <v>S/D</v>
      </c>
      <c r="E191" s="2"/>
      <c r="F191" s="2"/>
      <c r="G191" s="77"/>
      <c r="H191" s="28" t="e">
        <f>VLOOKUP(I191,Datos!A:B,2,0)</f>
        <v>#N/A</v>
      </c>
      <c r="I191" s="3"/>
      <c r="J191" s="4"/>
      <c r="K191" s="6"/>
      <c r="L191" s="4"/>
      <c r="M191" s="3"/>
      <c r="N191" s="3"/>
      <c r="O191" s="17">
        <f t="shared" si="7"/>
        <v>1</v>
      </c>
      <c r="P191" s="9"/>
      <c r="Q191" s="2"/>
      <c r="R191" s="2"/>
      <c r="S191" s="4"/>
      <c r="T191" s="3"/>
    </row>
    <row r="192" spans="1:20" x14ac:dyDescent="0.3">
      <c r="A192" s="7">
        <v>900000000</v>
      </c>
      <c r="B192" s="5">
        <f t="shared" si="6"/>
        <v>900</v>
      </c>
      <c r="C192" s="5" t="str">
        <f>VLOOKUP(B192,Datos!$I:$K,3,0)</f>
        <v>S/D</v>
      </c>
      <c r="D192" s="5" t="str">
        <f>VLOOKUP(B192,Datos!$I:$J,2,0)</f>
        <v>S/D</v>
      </c>
      <c r="E192" s="2"/>
      <c r="F192" s="2"/>
      <c r="G192" s="77"/>
      <c r="H192" s="28" t="e">
        <f>VLOOKUP(I192,Datos!A:B,2,0)</f>
        <v>#N/A</v>
      </c>
      <c r="I192" s="3"/>
      <c r="J192" s="4"/>
      <c r="K192" s="6"/>
      <c r="L192" s="4"/>
      <c r="M192" s="3"/>
      <c r="N192" s="3"/>
      <c r="O192" s="17">
        <f t="shared" si="7"/>
        <v>1</v>
      </c>
      <c r="P192" s="9"/>
      <c r="Q192" s="2"/>
      <c r="R192" s="2"/>
      <c r="S192" s="4"/>
      <c r="T192" s="3"/>
    </row>
    <row r="193" spans="1:20" x14ac:dyDescent="0.3">
      <c r="A193" s="7">
        <v>900000000</v>
      </c>
      <c r="B193" s="5">
        <f t="shared" si="6"/>
        <v>900</v>
      </c>
      <c r="C193" s="5" t="str">
        <f>VLOOKUP(B193,Datos!$I:$K,3,0)</f>
        <v>S/D</v>
      </c>
      <c r="D193" s="5" t="str">
        <f>VLOOKUP(B193,Datos!$I:$J,2,0)</f>
        <v>S/D</v>
      </c>
      <c r="E193" s="2"/>
      <c r="F193" s="2"/>
      <c r="G193" s="77"/>
      <c r="H193" s="28" t="e">
        <f>VLOOKUP(I193,Datos!A:B,2,0)</f>
        <v>#N/A</v>
      </c>
      <c r="I193" s="3"/>
      <c r="J193" s="4"/>
      <c r="K193" s="6"/>
      <c r="L193" s="4"/>
      <c r="M193" s="3"/>
      <c r="N193" s="3"/>
      <c r="O193" s="17">
        <f t="shared" si="7"/>
        <v>1</v>
      </c>
      <c r="P193" s="9"/>
      <c r="Q193" s="2"/>
      <c r="R193" s="2"/>
      <c r="S193" s="4"/>
      <c r="T193" s="3"/>
    </row>
    <row r="194" spans="1:20" x14ac:dyDescent="0.3">
      <c r="A194" s="7">
        <v>900000000</v>
      </c>
      <c r="B194" s="5">
        <f t="shared" si="6"/>
        <v>900</v>
      </c>
      <c r="C194" s="5" t="str">
        <f>VLOOKUP(B194,Datos!$I:$K,3,0)</f>
        <v>S/D</v>
      </c>
      <c r="D194" s="5" t="str">
        <f>VLOOKUP(B194,Datos!$I:$J,2,0)</f>
        <v>S/D</v>
      </c>
      <c r="E194" s="2"/>
      <c r="F194" s="2"/>
      <c r="G194" s="77"/>
      <c r="H194" s="28" t="e">
        <f>VLOOKUP(I194,Datos!A:B,2,0)</f>
        <v>#N/A</v>
      </c>
      <c r="I194" s="3"/>
      <c r="J194" s="4"/>
      <c r="K194" s="6"/>
      <c r="L194" s="4"/>
      <c r="M194" s="3"/>
      <c r="N194" s="3"/>
      <c r="O194" s="17">
        <f t="shared" si="7"/>
        <v>1</v>
      </c>
      <c r="P194" s="9"/>
      <c r="Q194" s="2"/>
      <c r="R194" s="2"/>
      <c r="S194" s="4"/>
      <c r="T194" s="3"/>
    </row>
    <row r="195" spans="1:20" x14ac:dyDescent="0.3">
      <c r="A195" s="7">
        <v>900000000</v>
      </c>
      <c r="B195" s="5">
        <f t="shared" si="6"/>
        <v>900</v>
      </c>
      <c r="C195" s="5" t="str">
        <f>VLOOKUP(B195,Datos!$I:$K,3,0)</f>
        <v>S/D</v>
      </c>
      <c r="D195" s="5" t="str">
        <f>VLOOKUP(B195,Datos!$I:$J,2,0)</f>
        <v>S/D</v>
      </c>
      <c r="E195" s="2"/>
      <c r="F195" s="2"/>
      <c r="G195" s="77"/>
      <c r="H195" s="28" t="e">
        <f>VLOOKUP(I195,Datos!A:B,2,0)</f>
        <v>#N/A</v>
      </c>
      <c r="I195" s="3"/>
      <c r="J195" s="4"/>
      <c r="K195" s="6"/>
      <c r="L195" s="4"/>
      <c r="M195" s="3"/>
      <c r="N195" s="3"/>
      <c r="O195" s="17">
        <f t="shared" si="7"/>
        <v>1</v>
      </c>
      <c r="P195" s="9"/>
      <c r="Q195" s="2"/>
      <c r="R195" s="2"/>
      <c r="S195" s="4"/>
      <c r="T195" s="3"/>
    </row>
    <row r="196" spans="1:20" x14ac:dyDescent="0.3">
      <c r="A196" s="7">
        <v>900000000</v>
      </c>
      <c r="B196" s="5">
        <f t="shared" si="6"/>
        <v>900</v>
      </c>
      <c r="C196" s="5" t="str">
        <f>VLOOKUP(B196,Datos!$I:$K,3,0)</f>
        <v>S/D</v>
      </c>
      <c r="D196" s="5" t="str">
        <f>VLOOKUP(B196,Datos!$I:$J,2,0)</f>
        <v>S/D</v>
      </c>
      <c r="E196" s="2"/>
      <c r="F196" s="2"/>
      <c r="G196" s="77"/>
      <c r="H196" s="28" t="e">
        <f>VLOOKUP(I196,Datos!A:B,2,0)</f>
        <v>#N/A</v>
      </c>
      <c r="I196" s="3"/>
      <c r="J196" s="4"/>
      <c r="K196" s="6"/>
      <c r="L196" s="4"/>
      <c r="M196" s="3"/>
      <c r="N196" s="99"/>
      <c r="O196" s="17">
        <f t="shared" si="7"/>
        <v>1</v>
      </c>
      <c r="P196" s="9"/>
      <c r="Q196" s="2"/>
      <c r="R196" s="2"/>
      <c r="S196" s="4"/>
      <c r="T196" s="3"/>
    </row>
    <row r="197" spans="1:20" x14ac:dyDescent="0.3">
      <c r="A197" s="7">
        <v>900000000</v>
      </c>
      <c r="B197" s="5">
        <f t="shared" si="6"/>
        <v>900</v>
      </c>
      <c r="C197" s="5" t="str">
        <f>VLOOKUP(B197,Datos!$I:$K,3,0)</f>
        <v>S/D</v>
      </c>
      <c r="D197" s="5" t="str">
        <f>VLOOKUP(B197,Datos!$I:$J,2,0)</f>
        <v>S/D</v>
      </c>
      <c r="E197" s="2"/>
      <c r="F197" s="2"/>
      <c r="G197" s="77"/>
      <c r="H197" s="28" t="e">
        <f>VLOOKUP(I197,Datos!A:B,2,0)</f>
        <v>#N/A</v>
      </c>
      <c r="I197" s="3"/>
      <c r="J197" s="4"/>
      <c r="K197" s="6"/>
      <c r="L197" s="4"/>
      <c r="M197" s="3"/>
      <c r="N197" s="99"/>
      <c r="O197" s="17">
        <f t="shared" si="7"/>
        <v>1</v>
      </c>
      <c r="P197" s="9"/>
      <c r="Q197" s="2"/>
      <c r="R197" s="2"/>
      <c r="S197" s="4"/>
      <c r="T197" s="3"/>
    </row>
    <row r="198" spans="1:20" x14ac:dyDescent="0.3">
      <c r="A198" s="7">
        <v>900000000</v>
      </c>
      <c r="B198" s="5">
        <f t="shared" si="6"/>
        <v>900</v>
      </c>
      <c r="C198" s="5" t="str">
        <f>VLOOKUP(B198,Datos!$I:$K,3,0)</f>
        <v>S/D</v>
      </c>
      <c r="D198" s="5" t="str">
        <f>VLOOKUP(B198,Datos!$I:$J,2,0)</f>
        <v>S/D</v>
      </c>
      <c r="E198" s="2"/>
      <c r="F198" s="2"/>
      <c r="G198" s="77"/>
      <c r="H198" s="28" t="e">
        <f>VLOOKUP(I198,Datos!A:B,2,0)</f>
        <v>#N/A</v>
      </c>
      <c r="I198" s="3"/>
      <c r="J198" s="4"/>
      <c r="K198" s="6"/>
      <c r="L198" s="4"/>
      <c r="M198" s="3"/>
      <c r="N198" s="99"/>
      <c r="O198" s="17">
        <f t="shared" si="7"/>
        <v>1</v>
      </c>
      <c r="P198" s="9"/>
      <c r="Q198" s="2"/>
      <c r="R198" s="2"/>
      <c r="S198" s="4"/>
      <c r="T198" s="3"/>
    </row>
    <row r="199" spans="1:20" x14ac:dyDescent="0.3">
      <c r="A199" s="7">
        <v>900000000</v>
      </c>
      <c r="B199" s="5">
        <f t="shared" si="6"/>
        <v>900</v>
      </c>
      <c r="C199" s="5" t="str">
        <f>VLOOKUP(B199,Datos!$I:$K,3,0)</f>
        <v>S/D</v>
      </c>
      <c r="D199" s="5" t="str">
        <f>VLOOKUP(B199,Datos!$I:$J,2,0)</f>
        <v>S/D</v>
      </c>
      <c r="E199" s="2"/>
      <c r="F199" s="2"/>
      <c r="G199" s="77"/>
      <c r="H199" s="28" t="e">
        <f>VLOOKUP(I199,Datos!A:B,2,0)</f>
        <v>#N/A</v>
      </c>
      <c r="I199" s="3"/>
      <c r="J199" s="4"/>
      <c r="K199" s="6"/>
      <c r="L199" s="4"/>
      <c r="M199" s="3"/>
      <c r="N199" s="99"/>
      <c r="O199" s="17">
        <f t="shared" si="7"/>
        <v>1</v>
      </c>
      <c r="P199" s="9"/>
      <c r="Q199" s="2"/>
      <c r="R199" s="2"/>
      <c r="S199" s="4"/>
      <c r="T199" s="3"/>
    </row>
    <row r="200" spans="1:20" x14ac:dyDescent="0.3">
      <c r="A200" s="7">
        <v>900000000</v>
      </c>
      <c r="B200" s="5">
        <f t="shared" si="6"/>
        <v>900</v>
      </c>
      <c r="C200" s="5" t="str">
        <f>VLOOKUP(B200,Datos!$I:$K,3,0)</f>
        <v>S/D</v>
      </c>
      <c r="D200" s="5" t="str">
        <f>VLOOKUP(B200,Datos!$I:$J,2,0)</f>
        <v>S/D</v>
      </c>
      <c r="E200" s="2"/>
      <c r="F200" s="2"/>
      <c r="G200" s="77"/>
      <c r="H200" s="28" t="e">
        <f>VLOOKUP(I200,Datos!A:B,2,0)</f>
        <v>#N/A</v>
      </c>
      <c r="I200" s="3"/>
      <c r="J200" s="4"/>
      <c r="K200" s="6"/>
      <c r="L200" s="4"/>
      <c r="M200" s="3"/>
      <c r="N200" s="99"/>
      <c r="O200" s="17">
        <f t="shared" si="7"/>
        <v>1</v>
      </c>
      <c r="P200" s="9"/>
      <c r="Q200" s="2"/>
      <c r="R200" s="2"/>
      <c r="S200" s="4"/>
      <c r="T200" s="3"/>
    </row>
    <row r="201" spans="1:20" x14ac:dyDescent="0.3">
      <c r="A201" s="7">
        <v>900000000</v>
      </c>
      <c r="B201" s="5">
        <f t="shared" si="6"/>
        <v>900</v>
      </c>
      <c r="C201" s="5" t="str">
        <f>VLOOKUP(B201,Datos!$I:$K,3,0)</f>
        <v>S/D</v>
      </c>
      <c r="D201" s="5" t="str">
        <f>VLOOKUP(B201,Datos!$I:$J,2,0)</f>
        <v>S/D</v>
      </c>
      <c r="E201" s="2"/>
      <c r="F201" s="2"/>
      <c r="G201" s="77"/>
      <c r="H201" s="28" t="e">
        <f>VLOOKUP(I201,Datos!A:B,2,0)</f>
        <v>#N/A</v>
      </c>
      <c r="I201" s="3"/>
      <c r="J201" s="4"/>
      <c r="K201" s="6"/>
      <c r="L201" s="4"/>
      <c r="M201" s="3"/>
      <c r="N201" s="99"/>
      <c r="O201" s="17">
        <f t="shared" si="7"/>
        <v>1</v>
      </c>
      <c r="P201" s="9"/>
      <c r="Q201" s="2"/>
      <c r="R201" s="2"/>
      <c r="S201" s="4"/>
      <c r="T201" s="3"/>
    </row>
    <row r="202" spans="1:20" x14ac:dyDescent="0.3">
      <c r="A202" s="7">
        <v>900000000</v>
      </c>
      <c r="B202" s="5">
        <f t="shared" si="6"/>
        <v>900</v>
      </c>
      <c r="C202" s="5" t="str">
        <f>VLOOKUP(B202,Datos!$I:$K,3,0)</f>
        <v>S/D</v>
      </c>
      <c r="D202" s="5" t="str">
        <f>VLOOKUP(B202,Datos!$I:$J,2,0)</f>
        <v>S/D</v>
      </c>
      <c r="E202" s="2"/>
      <c r="F202" s="2"/>
      <c r="G202" s="77"/>
      <c r="H202" s="28" t="e">
        <f>VLOOKUP(I202,Datos!A:B,2,0)</f>
        <v>#N/A</v>
      </c>
      <c r="I202" s="3"/>
      <c r="J202" s="4"/>
      <c r="K202" s="6"/>
      <c r="L202" s="4"/>
      <c r="M202" s="3"/>
      <c r="N202" s="99"/>
      <c r="O202" s="17">
        <f t="shared" si="7"/>
        <v>1</v>
      </c>
      <c r="P202" s="9"/>
      <c r="Q202" s="2"/>
      <c r="R202" s="2"/>
      <c r="S202" s="4"/>
      <c r="T202" s="3"/>
    </row>
    <row r="203" spans="1:20" x14ac:dyDescent="0.3">
      <c r="A203" s="7">
        <v>900000000</v>
      </c>
      <c r="B203" s="5">
        <f t="shared" si="6"/>
        <v>900</v>
      </c>
      <c r="C203" s="5" t="str">
        <f>VLOOKUP(B203,Datos!$I:$K,3,0)</f>
        <v>S/D</v>
      </c>
      <c r="D203" s="5" t="str">
        <f>VLOOKUP(B203,Datos!$I:$J,2,0)</f>
        <v>S/D</v>
      </c>
      <c r="E203" s="2"/>
      <c r="F203" s="2"/>
      <c r="G203" s="77"/>
      <c r="H203" s="28" t="e">
        <f>VLOOKUP(I203,Datos!A:B,2,0)</f>
        <v>#N/A</v>
      </c>
      <c r="I203" s="3"/>
      <c r="J203" s="4"/>
      <c r="K203" s="6"/>
      <c r="L203" s="4"/>
      <c r="M203" s="3"/>
      <c r="N203" s="3"/>
      <c r="O203" s="17">
        <f t="shared" si="7"/>
        <v>1</v>
      </c>
      <c r="P203" s="9"/>
      <c r="Q203" s="2"/>
      <c r="R203" s="2"/>
      <c r="S203" s="4"/>
      <c r="T203" s="3"/>
    </row>
    <row r="204" spans="1:20" x14ac:dyDescent="0.3">
      <c r="A204" s="7">
        <v>900000000</v>
      </c>
      <c r="B204" s="5">
        <f t="shared" si="6"/>
        <v>900</v>
      </c>
      <c r="C204" s="5" t="str">
        <f>VLOOKUP(B204,Datos!$I:$K,3,0)</f>
        <v>S/D</v>
      </c>
      <c r="D204" s="5" t="str">
        <f>VLOOKUP(B204,Datos!$I:$J,2,0)</f>
        <v>S/D</v>
      </c>
      <c r="E204" s="2"/>
      <c r="F204" s="2"/>
      <c r="G204" s="77"/>
      <c r="H204" s="28" t="e">
        <f>VLOOKUP(I204,Datos!A:B,2,0)</f>
        <v>#N/A</v>
      </c>
      <c r="I204" s="3"/>
      <c r="J204" s="4"/>
      <c r="K204" s="6"/>
      <c r="L204" s="4"/>
      <c r="M204" s="3"/>
      <c r="N204" s="3"/>
      <c r="O204" s="17">
        <f t="shared" si="7"/>
        <v>1</v>
      </c>
      <c r="P204" s="9"/>
      <c r="Q204" s="2"/>
      <c r="R204" s="2"/>
      <c r="S204" s="4"/>
      <c r="T204" s="3"/>
    </row>
    <row r="205" spans="1:20" x14ac:dyDescent="0.3">
      <c r="A205" s="7">
        <v>900000000</v>
      </c>
      <c r="B205" s="5">
        <f t="shared" si="6"/>
        <v>900</v>
      </c>
      <c r="C205" s="5" t="str">
        <f>VLOOKUP(B205,Datos!$I:$K,3,0)</f>
        <v>S/D</v>
      </c>
      <c r="D205" s="5" t="str">
        <f>VLOOKUP(B205,Datos!$I:$J,2,0)</f>
        <v>S/D</v>
      </c>
      <c r="E205" s="2"/>
      <c r="F205" s="2"/>
      <c r="G205" s="77"/>
      <c r="H205" s="28" t="e">
        <f>VLOOKUP(I205,Datos!A:B,2,0)</f>
        <v>#N/A</v>
      </c>
      <c r="I205" s="3"/>
      <c r="J205" s="4"/>
      <c r="K205" s="6"/>
      <c r="L205" s="4"/>
      <c r="M205" s="3"/>
      <c r="N205" s="3"/>
      <c r="O205" s="17">
        <f t="shared" si="7"/>
        <v>1</v>
      </c>
      <c r="P205" s="9"/>
      <c r="Q205" s="2"/>
      <c r="R205" s="2"/>
      <c r="S205" s="4"/>
      <c r="T205" s="3"/>
    </row>
    <row r="206" spans="1:20" x14ac:dyDescent="0.3">
      <c r="A206" s="7">
        <v>900000000</v>
      </c>
      <c r="B206" s="5">
        <f t="shared" si="6"/>
        <v>900</v>
      </c>
      <c r="C206" s="5" t="str">
        <f>VLOOKUP(B206,Datos!$I:$K,3,0)</f>
        <v>S/D</v>
      </c>
      <c r="D206" s="5" t="str">
        <f>VLOOKUP(B206,Datos!$I:$J,2,0)</f>
        <v>S/D</v>
      </c>
      <c r="E206" s="2"/>
      <c r="F206" s="2"/>
      <c r="G206" s="77"/>
      <c r="H206" s="28" t="e">
        <f>VLOOKUP(I206,Datos!A:B,2,0)</f>
        <v>#N/A</v>
      </c>
      <c r="I206" s="3"/>
      <c r="J206" s="4"/>
      <c r="K206" s="6"/>
      <c r="L206" s="4"/>
      <c r="M206" s="3"/>
      <c r="N206" s="3"/>
      <c r="O206" s="17">
        <f t="shared" si="7"/>
        <v>1</v>
      </c>
      <c r="P206" s="9"/>
      <c r="Q206" s="2"/>
      <c r="R206" s="2"/>
      <c r="S206" s="4"/>
      <c r="T206" s="3"/>
    </row>
    <row r="207" spans="1:20" x14ac:dyDescent="0.3">
      <c r="A207" s="7">
        <v>900000000</v>
      </c>
      <c r="B207" s="5">
        <f t="shared" si="6"/>
        <v>900</v>
      </c>
      <c r="C207" s="5" t="str">
        <f>VLOOKUP(B207,Datos!$I:$K,3,0)</f>
        <v>S/D</v>
      </c>
      <c r="D207" s="5" t="str">
        <f>VLOOKUP(B207,Datos!$I:$J,2,0)</f>
        <v>S/D</v>
      </c>
      <c r="E207" s="2"/>
      <c r="F207" s="2"/>
      <c r="G207" s="77"/>
      <c r="H207" s="28" t="e">
        <f>VLOOKUP(I207,Datos!A:B,2,0)</f>
        <v>#N/A</v>
      </c>
      <c r="I207" s="3"/>
      <c r="J207" s="4"/>
      <c r="K207" s="6"/>
      <c r="L207" s="4"/>
      <c r="M207" s="3"/>
      <c r="N207" s="3"/>
      <c r="O207" s="17">
        <f t="shared" si="7"/>
        <v>1</v>
      </c>
      <c r="P207" s="9"/>
      <c r="Q207" s="2"/>
      <c r="R207" s="2"/>
      <c r="S207" s="4"/>
      <c r="T207" s="3"/>
    </row>
    <row r="208" spans="1:20" x14ac:dyDescent="0.3">
      <c r="A208" s="7">
        <v>900000000</v>
      </c>
      <c r="B208" s="5">
        <f t="shared" si="6"/>
        <v>900</v>
      </c>
      <c r="C208" s="5" t="str">
        <f>VLOOKUP(B208,Datos!$I:$K,3,0)</f>
        <v>S/D</v>
      </c>
      <c r="D208" s="5" t="str">
        <f>VLOOKUP(B208,Datos!$I:$J,2,0)</f>
        <v>S/D</v>
      </c>
      <c r="E208" s="2"/>
      <c r="F208" s="2"/>
      <c r="G208" s="77"/>
      <c r="H208" s="28" t="e">
        <f>VLOOKUP(I208,Datos!A:B,2,0)</f>
        <v>#N/A</v>
      </c>
      <c r="I208" s="3"/>
      <c r="J208" s="4"/>
      <c r="K208" s="6"/>
      <c r="L208" s="4"/>
      <c r="M208" s="3"/>
      <c r="N208" s="3"/>
      <c r="O208" s="17">
        <f t="shared" si="7"/>
        <v>1</v>
      </c>
      <c r="P208" s="9"/>
      <c r="Q208" s="2"/>
      <c r="R208" s="2"/>
      <c r="S208" s="4"/>
      <c r="T208" s="3"/>
    </row>
    <row r="209" spans="1:20" x14ac:dyDescent="0.3">
      <c r="A209" s="7">
        <v>900000000</v>
      </c>
      <c r="B209" s="5">
        <f t="shared" si="6"/>
        <v>900</v>
      </c>
      <c r="C209" s="5" t="str">
        <f>VLOOKUP(B209,Datos!$I:$K,3,0)</f>
        <v>S/D</v>
      </c>
      <c r="D209" s="5" t="str">
        <f>VLOOKUP(B209,Datos!$I:$J,2,0)</f>
        <v>S/D</v>
      </c>
      <c r="E209" s="2"/>
      <c r="F209" s="2"/>
      <c r="G209" s="77"/>
      <c r="H209" s="28" t="e">
        <f>VLOOKUP(I209,Datos!A:B,2,0)</f>
        <v>#N/A</v>
      </c>
      <c r="I209" s="3"/>
      <c r="J209" s="4"/>
      <c r="K209" s="6"/>
      <c r="L209" s="4"/>
      <c r="M209" s="3"/>
      <c r="N209" s="3"/>
      <c r="O209" s="17">
        <f t="shared" si="7"/>
        <v>1</v>
      </c>
      <c r="P209" s="9"/>
      <c r="Q209" s="2"/>
      <c r="R209" s="2"/>
      <c r="S209" s="4"/>
      <c r="T209" s="3"/>
    </row>
    <row r="210" spans="1:20" x14ac:dyDescent="0.3">
      <c r="A210" s="7">
        <v>900000000</v>
      </c>
      <c r="B210" s="5">
        <f t="shared" si="6"/>
        <v>900</v>
      </c>
      <c r="C210" s="5" t="str">
        <f>VLOOKUP(B210,Datos!$I:$K,3,0)</f>
        <v>S/D</v>
      </c>
      <c r="D210" s="5" t="str">
        <f>VLOOKUP(B210,Datos!$I:$J,2,0)</f>
        <v>S/D</v>
      </c>
      <c r="E210" s="2"/>
      <c r="F210" s="2"/>
      <c r="G210" s="77"/>
      <c r="H210" s="28" t="e">
        <f>VLOOKUP(I210,Datos!A:B,2,0)</f>
        <v>#N/A</v>
      </c>
      <c r="I210" s="3"/>
      <c r="J210" s="4"/>
      <c r="K210" s="6"/>
      <c r="L210" s="4"/>
      <c r="M210" s="3"/>
      <c r="N210" s="3"/>
      <c r="O210" s="17">
        <f t="shared" si="7"/>
        <v>1</v>
      </c>
      <c r="P210" s="9"/>
      <c r="Q210" s="2"/>
      <c r="R210" s="2"/>
      <c r="S210" s="4"/>
      <c r="T210" s="3"/>
    </row>
    <row r="211" spans="1:20" x14ac:dyDescent="0.3">
      <c r="A211" s="7">
        <v>900000000</v>
      </c>
      <c r="B211" s="5">
        <f t="shared" si="6"/>
        <v>900</v>
      </c>
      <c r="C211" s="5" t="str">
        <f>VLOOKUP(B211,Datos!$I:$K,3,0)</f>
        <v>S/D</v>
      </c>
      <c r="D211" s="5" t="str">
        <f>VLOOKUP(B211,Datos!$I:$J,2,0)</f>
        <v>S/D</v>
      </c>
      <c r="E211" s="2"/>
      <c r="F211" s="2"/>
      <c r="G211" s="77"/>
      <c r="H211" s="28" t="e">
        <f>VLOOKUP(I211,Datos!A:B,2,0)</f>
        <v>#N/A</v>
      </c>
      <c r="I211" s="3"/>
      <c r="J211" s="4"/>
      <c r="K211" s="6"/>
      <c r="L211" s="4"/>
      <c r="M211" s="3"/>
      <c r="N211" s="3"/>
      <c r="O211" s="17">
        <f t="shared" si="7"/>
        <v>1</v>
      </c>
      <c r="P211" s="9"/>
      <c r="Q211" s="2"/>
      <c r="R211" s="2"/>
      <c r="S211" s="4"/>
      <c r="T211" s="3"/>
    </row>
    <row r="212" spans="1:20" x14ac:dyDescent="0.3">
      <c r="A212" s="7">
        <v>900000000</v>
      </c>
      <c r="B212" s="5">
        <f t="shared" si="6"/>
        <v>900</v>
      </c>
      <c r="C212" s="5" t="str">
        <f>VLOOKUP(B212,Datos!$I:$K,3,0)</f>
        <v>S/D</v>
      </c>
      <c r="D212" s="5" t="str">
        <f>VLOOKUP(B212,Datos!$I:$J,2,0)</f>
        <v>S/D</v>
      </c>
      <c r="E212" s="2"/>
      <c r="F212" s="2"/>
      <c r="G212" s="77"/>
      <c r="H212" s="28" t="e">
        <f>VLOOKUP(I212,Datos!A:B,2,0)</f>
        <v>#N/A</v>
      </c>
      <c r="I212" s="3"/>
      <c r="J212" s="4"/>
      <c r="K212" s="6"/>
      <c r="L212" s="4"/>
      <c r="M212" s="3"/>
      <c r="N212" s="3"/>
      <c r="O212" s="17">
        <f t="shared" si="7"/>
        <v>1</v>
      </c>
      <c r="P212" s="9"/>
      <c r="Q212" s="2"/>
      <c r="R212" s="2"/>
      <c r="S212" s="4"/>
      <c r="T212" s="3"/>
    </row>
    <row r="213" spans="1:20" x14ac:dyDescent="0.3">
      <c r="A213" s="7">
        <v>900000000</v>
      </c>
      <c r="B213" s="5">
        <f t="shared" si="6"/>
        <v>900</v>
      </c>
      <c r="C213" s="5" t="str">
        <f>VLOOKUP(B213,Datos!$I:$K,3,0)</f>
        <v>S/D</v>
      </c>
      <c r="D213" s="5" t="str">
        <f>VLOOKUP(B213,Datos!$I:$J,2,0)</f>
        <v>S/D</v>
      </c>
      <c r="E213" s="2"/>
      <c r="F213" s="2"/>
      <c r="G213" s="77"/>
      <c r="H213" s="28" t="e">
        <f>VLOOKUP(I213,Datos!A:B,2,0)</f>
        <v>#N/A</v>
      </c>
      <c r="I213" s="3"/>
      <c r="J213" s="4"/>
      <c r="K213" s="6"/>
      <c r="L213" s="4"/>
      <c r="M213" s="3"/>
      <c r="N213" s="3"/>
      <c r="O213" s="17">
        <f t="shared" si="7"/>
        <v>1</v>
      </c>
      <c r="P213" s="9"/>
      <c r="Q213" s="2"/>
      <c r="R213" s="2"/>
      <c r="S213" s="4"/>
      <c r="T213" s="3"/>
    </row>
    <row r="214" spans="1:20" x14ac:dyDescent="0.3">
      <c r="A214" s="7">
        <v>900000000</v>
      </c>
      <c r="B214" s="5">
        <f t="shared" si="6"/>
        <v>900</v>
      </c>
      <c r="C214" s="5" t="str">
        <f>VLOOKUP(B214,Datos!$I:$K,3,0)</f>
        <v>S/D</v>
      </c>
      <c r="D214" s="5" t="str">
        <f>VLOOKUP(B214,Datos!$I:$J,2,0)</f>
        <v>S/D</v>
      </c>
      <c r="E214" s="2"/>
      <c r="F214" s="2"/>
      <c r="G214" s="77"/>
      <c r="H214" s="28" t="e">
        <f>VLOOKUP(I214,Datos!A:B,2,0)</f>
        <v>#N/A</v>
      </c>
      <c r="I214" s="3"/>
      <c r="J214" s="4"/>
      <c r="K214" s="6"/>
      <c r="L214" s="4"/>
      <c r="M214" s="3"/>
      <c r="N214" s="3"/>
      <c r="O214" s="17">
        <f t="shared" si="7"/>
        <v>1</v>
      </c>
      <c r="P214" s="9"/>
      <c r="Q214" s="2"/>
      <c r="R214" s="2"/>
      <c r="S214" s="4"/>
      <c r="T214" s="3"/>
    </row>
    <row r="215" spans="1:20" x14ac:dyDescent="0.3">
      <c r="A215" s="7">
        <v>900000000</v>
      </c>
      <c r="B215" s="5">
        <f t="shared" si="6"/>
        <v>900</v>
      </c>
      <c r="C215" s="5" t="str">
        <f>VLOOKUP(B215,Datos!$I:$K,3,0)</f>
        <v>S/D</v>
      </c>
      <c r="D215" s="5" t="str">
        <f>VLOOKUP(B215,Datos!$I:$J,2,0)</f>
        <v>S/D</v>
      </c>
      <c r="E215" s="2"/>
      <c r="F215" s="2"/>
      <c r="G215" s="77"/>
      <c r="H215" s="28" t="e">
        <f>VLOOKUP(I215,Datos!A:B,2,0)</f>
        <v>#N/A</v>
      </c>
      <c r="I215" s="3"/>
      <c r="J215" s="4"/>
      <c r="K215" s="6"/>
      <c r="L215" s="4"/>
      <c r="M215" s="3"/>
      <c r="N215" s="3"/>
      <c r="O215" s="17">
        <f t="shared" si="7"/>
        <v>1</v>
      </c>
      <c r="P215" s="9"/>
      <c r="Q215" s="2"/>
      <c r="R215" s="2"/>
      <c r="S215" s="4"/>
      <c r="T215" s="3"/>
    </row>
    <row r="216" spans="1:20" x14ac:dyDescent="0.3">
      <c r="A216" s="7">
        <v>900000000</v>
      </c>
      <c r="B216" s="5">
        <f t="shared" si="6"/>
        <v>900</v>
      </c>
      <c r="C216" s="5" t="str">
        <f>VLOOKUP(B216,Datos!$I:$K,3,0)</f>
        <v>S/D</v>
      </c>
      <c r="D216" s="5" t="str">
        <f>VLOOKUP(B216,Datos!$I:$J,2,0)</f>
        <v>S/D</v>
      </c>
      <c r="E216" s="2"/>
      <c r="F216" s="2"/>
      <c r="G216" s="77"/>
      <c r="H216" s="28" t="e">
        <f>VLOOKUP(I216,Datos!A:B,2,0)</f>
        <v>#N/A</v>
      </c>
      <c r="I216" s="3"/>
      <c r="J216" s="4"/>
      <c r="K216" s="6"/>
      <c r="L216" s="4"/>
      <c r="M216" s="3"/>
      <c r="N216" s="3"/>
      <c r="O216" s="17">
        <f t="shared" si="7"/>
        <v>1</v>
      </c>
      <c r="P216" s="9"/>
      <c r="Q216" s="2"/>
      <c r="R216" s="2"/>
      <c r="S216" s="4"/>
      <c r="T216" s="3"/>
    </row>
    <row r="217" spans="1:20" x14ac:dyDescent="0.3">
      <c r="A217" s="7">
        <v>900000000</v>
      </c>
      <c r="B217" s="5">
        <f t="shared" si="6"/>
        <v>900</v>
      </c>
      <c r="C217" s="5" t="str">
        <f>VLOOKUP(B217,Datos!$I:$K,3,0)</f>
        <v>S/D</v>
      </c>
      <c r="D217" s="5" t="str">
        <f>VLOOKUP(B217,Datos!$I:$J,2,0)</f>
        <v>S/D</v>
      </c>
      <c r="E217" s="2"/>
      <c r="F217" s="2"/>
      <c r="G217" s="77"/>
      <c r="H217" s="28" t="e">
        <f>VLOOKUP(I217,Datos!A:B,2,0)</f>
        <v>#N/A</v>
      </c>
      <c r="I217" s="3"/>
      <c r="J217" s="4"/>
      <c r="K217" s="6"/>
      <c r="L217" s="4"/>
      <c r="M217" s="3"/>
      <c r="N217" s="3"/>
      <c r="O217" s="17">
        <f t="shared" si="7"/>
        <v>1</v>
      </c>
      <c r="P217" s="9"/>
      <c r="Q217" s="2"/>
      <c r="R217" s="2"/>
      <c r="S217" s="4"/>
      <c r="T217" s="3"/>
    </row>
    <row r="218" spans="1:20" x14ac:dyDescent="0.3">
      <c r="A218" s="7">
        <v>900000000</v>
      </c>
      <c r="B218" s="5">
        <f t="shared" si="6"/>
        <v>900</v>
      </c>
      <c r="C218" s="5" t="str">
        <f>VLOOKUP(B218,Datos!$I:$K,3,0)</f>
        <v>S/D</v>
      </c>
      <c r="D218" s="5" t="str">
        <f>VLOOKUP(B218,Datos!$I:$J,2,0)</f>
        <v>S/D</v>
      </c>
      <c r="E218" s="2"/>
      <c r="F218" s="2"/>
      <c r="G218" s="77"/>
      <c r="H218" s="28" t="e">
        <f>VLOOKUP(I218,Datos!A:B,2,0)</f>
        <v>#N/A</v>
      </c>
      <c r="I218" s="3"/>
      <c r="J218" s="4"/>
      <c r="K218" s="6"/>
      <c r="L218" s="4"/>
      <c r="M218" s="3"/>
      <c r="N218" s="3"/>
      <c r="O218" s="17">
        <f t="shared" si="7"/>
        <v>1</v>
      </c>
      <c r="P218" s="9"/>
      <c r="Q218" s="2"/>
      <c r="R218" s="2"/>
      <c r="S218" s="4"/>
      <c r="T218" s="3"/>
    </row>
    <row r="219" spans="1:20" x14ac:dyDescent="0.3">
      <c r="A219" s="7">
        <v>900000000</v>
      </c>
      <c r="B219" s="5">
        <f t="shared" ref="B219:B250" si="8">(MID(A219,1,3))*1</f>
        <v>900</v>
      </c>
      <c r="C219" s="5" t="str">
        <f>VLOOKUP(B219,Datos!$I:$K,3,0)</f>
        <v>S/D</v>
      </c>
      <c r="D219" s="5" t="str">
        <f>VLOOKUP(B219,Datos!$I:$J,2,0)</f>
        <v>S/D</v>
      </c>
      <c r="E219" s="2"/>
      <c r="F219" s="2"/>
      <c r="G219" s="77"/>
      <c r="H219" s="28" t="e">
        <f>VLOOKUP(I219,Datos!A:B,2,0)</f>
        <v>#N/A</v>
      </c>
      <c r="I219" s="3"/>
      <c r="J219" s="4"/>
      <c r="K219" s="6"/>
      <c r="L219" s="4"/>
      <c r="M219" s="3"/>
      <c r="N219" s="3"/>
      <c r="O219" s="17">
        <f t="shared" ref="O219:O250" si="9">IF(P219&lt;&gt;"REQUERIMIENTO",1,0)</f>
        <v>1</v>
      </c>
      <c r="P219" s="9"/>
      <c r="Q219" s="2"/>
      <c r="R219" s="2"/>
      <c r="S219" s="4"/>
      <c r="T219" s="3"/>
    </row>
    <row r="220" spans="1:20" x14ac:dyDescent="0.3">
      <c r="A220" s="7">
        <v>900000000</v>
      </c>
      <c r="B220" s="5">
        <f t="shared" si="8"/>
        <v>900</v>
      </c>
      <c r="C220" s="5" t="str">
        <f>VLOOKUP(B220,Datos!$I:$K,3,0)</f>
        <v>S/D</v>
      </c>
      <c r="D220" s="5" t="str">
        <f>VLOOKUP(B220,Datos!$I:$J,2,0)</f>
        <v>S/D</v>
      </c>
      <c r="E220" s="2"/>
      <c r="F220" s="2"/>
      <c r="G220" s="77"/>
      <c r="H220" s="28" t="e">
        <f>VLOOKUP(I220,Datos!A:B,2,0)</f>
        <v>#N/A</v>
      </c>
      <c r="I220" s="3"/>
      <c r="J220" s="4"/>
      <c r="K220" s="6"/>
      <c r="L220" s="4"/>
      <c r="M220" s="3"/>
      <c r="N220" s="3"/>
      <c r="O220" s="17">
        <f t="shared" si="9"/>
        <v>1</v>
      </c>
      <c r="P220" s="9"/>
      <c r="Q220" s="2"/>
      <c r="R220" s="2"/>
      <c r="S220" s="4"/>
      <c r="T220" s="3"/>
    </row>
    <row r="221" spans="1:20" x14ac:dyDescent="0.3">
      <c r="A221" s="7">
        <v>900000000</v>
      </c>
      <c r="B221" s="5">
        <f t="shared" si="8"/>
        <v>900</v>
      </c>
      <c r="C221" s="5" t="str">
        <f>VLOOKUP(B221,Datos!$I:$K,3,0)</f>
        <v>S/D</v>
      </c>
      <c r="D221" s="5" t="str">
        <f>VLOOKUP(B221,Datos!$I:$J,2,0)</f>
        <v>S/D</v>
      </c>
      <c r="E221" s="2"/>
      <c r="F221" s="2"/>
      <c r="G221" s="77"/>
      <c r="H221" s="28" t="e">
        <f>VLOOKUP(I221,Datos!A:B,2,0)</f>
        <v>#N/A</v>
      </c>
      <c r="I221" s="3"/>
      <c r="J221" s="4"/>
      <c r="K221" s="6"/>
      <c r="L221" s="4"/>
      <c r="M221" s="3"/>
      <c r="N221" s="3"/>
      <c r="O221" s="17">
        <f t="shared" si="9"/>
        <v>1</v>
      </c>
      <c r="P221" s="9"/>
      <c r="Q221" s="2"/>
      <c r="R221" s="2"/>
      <c r="S221" s="4"/>
      <c r="T221" s="3"/>
    </row>
    <row r="222" spans="1:20" x14ac:dyDescent="0.3">
      <c r="A222" s="7">
        <v>900000000</v>
      </c>
      <c r="B222" s="5">
        <f t="shared" si="8"/>
        <v>900</v>
      </c>
      <c r="C222" s="5" t="str">
        <f>VLOOKUP(B222,Datos!$I:$K,3,0)</f>
        <v>S/D</v>
      </c>
      <c r="D222" s="5" t="str">
        <f>VLOOKUP(B222,Datos!$I:$J,2,0)</f>
        <v>S/D</v>
      </c>
      <c r="E222" s="2"/>
      <c r="F222" s="2"/>
      <c r="G222" s="77"/>
      <c r="H222" s="28" t="e">
        <f>VLOOKUP(I222,Datos!A:B,2,0)</f>
        <v>#N/A</v>
      </c>
      <c r="I222" s="3"/>
      <c r="J222" s="4"/>
      <c r="K222" s="6"/>
      <c r="L222" s="4"/>
      <c r="M222" s="3"/>
      <c r="N222" s="3"/>
      <c r="O222" s="17">
        <f t="shared" si="9"/>
        <v>1</v>
      </c>
      <c r="P222" s="9"/>
      <c r="Q222" s="2"/>
      <c r="R222" s="2"/>
      <c r="S222" s="4"/>
      <c r="T222" s="3"/>
    </row>
    <row r="223" spans="1:20" x14ac:dyDescent="0.3">
      <c r="A223" s="7">
        <v>900000000</v>
      </c>
      <c r="B223" s="5">
        <f t="shared" si="8"/>
        <v>900</v>
      </c>
      <c r="C223" s="5" t="str">
        <f>VLOOKUP(B223,Datos!$I:$K,3,0)</f>
        <v>S/D</v>
      </c>
      <c r="D223" s="5" t="str">
        <f>VLOOKUP(B223,Datos!$I:$J,2,0)</f>
        <v>S/D</v>
      </c>
      <c r="E223" s="2"/>
      <c r="F223" s="2"/>
      <c r="G223" s="77"/>
      <c r="H223" s="28" t="e">
        <f>VLOOKUP(I223,Datos!A:B,2,0)</f>
        <v>#N/A</v>
      </c>
      <c r="I223" s="3"/>
      <c r="J223" s="4"/>
      <c r="K223" s="6"/>
      <c r="L223" s="4"/>
      <c r="M223" s="3"/>
      <c r="N223" s="3"/>
      <c r="O223" s="17">
        <f t="shared" si="9"/>
        <v>1</v>
      </c>
      <c r="P223" s="9"/>
      <c r="Q223" s="2"/>
      <c r="R223" s="2"/>
      <c r="S223" s="4"/>
      <c r="T223" s="3"/>
    </row>
    <row r="224" spans="1:20" x14ac:dyDescent="0.3">
      <c r="A224" s="7">
        <v>900000000</v>
      </c>
      <c r="B224" s="5">
        <f t="shared" si="8"/>
        <v>900</v>
      </c>
      <c r="C224" s="5" t="str">
        <f>VLOOKUP(B224,Datos!$I:$K,3,0)</f>
        <v>S/D</v>
      </c>
      <c r="D224" s="5" t="str">
        <f>VLOOKUP(B224,Datos!$I:$J,2,0)</f>
        <v>S/D</v>
      </c>
      <c r="E224" s="2"/>
      <c r="F224" s="2"/>
      <c r="G224" s="77"/>
      <c r="H224" s="28" t="e">
        <f>VLOOKUP(I224,Datos!A:B,2,0)</f>
        <v>#N/A</v>
      </c>
      <c r="I224" s="3"/>
      <c r="J224" s="4"/>
      <c r="K224" s="6"/>
      <c r="L224" s="4"/>
      <c r="M224" s="3"/>
      <c r="N224" s="3"/>
      <c r="O224" s="17">
        <f t="shared" si="9"/>
        <v>1</v>
      </c>
      <c r="P224" s="9"/>
      <c r="Q224" s="2"/>
      <c r="R224" s="2"/>
      <c r="S224" s="4"/>
      <c r="T224" s="3"/>
    </row>
    <row r="225" spans="1:20" x14ac:dyDescent="0.3">
      <c r="A225" s="7">
        <v>900000000</v>
      </c>
      <c r="B225" s="5">
        <f t="shared" si="8"/>
        <v>900</v>
      </c>
      <c r="C225" s="5" t="str">
        <f>VLOOKUP(B225,Datos!$I:$K,3,0)</f>
        <v>S/D</v>
      </c>
      <c r="D225" s="5" t="str">
        <f>VLOOKUP(B225,Datos!$I:$J,2,0)</f>
        <v>S/D</v>
      </c>
      <c r="E225" s="2"/>
      <c r="F225" s="2"/>
      <c r="G225" s="77"/>
      <c r="H225" s="28" t="e">
        <f>VLOOKUP(I225,Datos!A:B,2,0)</f>
        <v>#N/A</v>
      </c>
      <c r="I225" s="3"/>
      <c r="J225" s="4"/>
      <c r="K225" s="6"/>
      <c r="L225" s="4"/>
      <c r="M225" s="3"/>
      <c r="N225" s="3"/>
      <c r="O225" s="17">
        <f t="shared" si="9"/>
        <v>1</v>
      </c>
      <c r="P225" s="9"/>
      <c r="Q225" s="2"/>
      <c r="R225" s="2"/>
      <c r="S225" s="4"/>
      <c r="T225" s="3"/>
    </row>
    <row r="226" spans="1:20" x14ac:dyDescent="0.3">
      <c r="A226" s="7">
        <v>900000000</v>
      </c>
      <c r="B226" s="5">
        <f t="shared" si="8"/>
        <v>900</v>
      </c>
      <c r="C226" s="5" t="str">
        <f>VLOOKUP(B226,Datos!$I:$K,3,0)</f>
        <v>S/D</v>
      </c>
      <c r="D226" s="5" t="str">
        <f>VLOOKUP(B226,Datos!$I:$J,2,0)</f>
        <v>S/D</v>
      </c>
      <c r="E226" s="2"/>
      <c r="F226" s="2"/>
      <c r="G226" s="77"/>
      <c r="H226" s="28" t="e">
        <f>VLOOKUP(I226,Datos!A:B,2,0)</f>
        <v>#N/A</v>
      </c>
      <c r="I226" s="3"/>
      <c r="J226" s="4"/>
      <c r="K226" s="6"/>
      <c r="L226" s="4"/>
      <c r="M226" s="3"/>
      <c r="N226" s="3"/>
      <c r="O226" s="17">
        <f t="shared" si="9"/>
        <v>1</v>
      </c>
      <c r="P226" s="9"/>
      <c r="Q226" s="2"/>
      <c r="R226" s="2"/>
      <c r="S226" s="4"/>
      <c r="T226" s="3"/>
    </row>
    <row r="227" spans="1:20" x14ac:dyDescent="0.3">
      <c r="A227" s="7">
        <v>900000000</v>
      </c>
      <c r="B227" s="5">
        <f t="shared" si="8"/>
        <v>900</v>
      </c>
      <c r="C227" s="5" t="str">
        <f>VLOOKUP(B227,Datos!$I:$K,3,0)</f>
        <v>S/D</v>
      </c>
      <c r="D227" s="5" t="str">
        <f>VLOOKUP(B227,Datos!$I:$J,2,0)</f>
        <v>S/D</v>
      </c>
      <c r="E227" s="2"/>
      <c r="F227" s="2"/>
      <c r="G227" s="77"/>
      <c r="H227" s="28" t="e">
        <f>VLOOKUP(I227,Datos!A:B,2,0)</f>
        <v>#N/A</v>
      </c>
      <c r="I227" s="3"/>
      <c r="J227" s="4"/>
      <c r="K227" s="6"/>
      <c r="L227" s="4"/>
      <c r="M227" s="3"/>
      <c r="N227" s="3"/>
      <c r="O227" s="17">
        <f t="shared" si="9"/>
        <v>1</v>
      </c>
      <c r="P227" s="9"/>
      <c r="Q227" s="2"/>
      <c r="R227" s="2"/>
      <c r="S227" s="4"/>
      <c r="T227" s="3"/>
    </row>
    <row r="228" spans="1:20" x14ac:dyDescent="0.3">
      <c r="A228" s="7">
        <v>900000000</v>
      </c>
      <c r="B228" s="5">
        <f t="shared" si="8"/>
        <v>900</v>
      </c>
      <c r="C228" s="5" t="str">
        <f>VLOOKUP(B228,Datos!$I:$K,3,0)</f>
        <v>S/D</v>
      </c>
      <c r="D228" s="5" t="str">
        <f>VLOOKUP(B228,Datos!$I:$J,2,0)</f>
        <v>S/D</v>
      </c>
      <c r="E228" s="2"/>
      <c r="F228" s="2"/>
      <c r="G228" s="77"/>
      <c r="H228" s="28" t="e">
        <f>VLOOKUP(I228,Datos!A:B,2,0)</f>
        <v>#N/A</v>
      </c>
      <c r="I228" s="3"/>
      <c r="J228" s="4"/>
      <c r="K228" s="6"/>
      <c r="L228" s="4"/>
      <c r="M228" s="3"/>
      <c r="N228" s="3"/>
      <c r="O228" s="17">
        <f t="shared" si="9"/>
        <v>1</v>
      </c>
      <c r="P228" s="9"/>
      <c r="Q228" s="2"/>
      <c r="R228" s="2"/>
      <c r="S228" s="4"/>
      <c r="T228" s="3"/>
    </row>
    <row r="229" spans="1:20" x14ac:dyDescent="0.3">
      <c r="A229" s="7">
        <v>900000000</v>
      </c>
      <c r="B229" s="5">
        <f t="shared" si="8"/>
        <v>900</v>
      </c>
      <c r="C229" s="5" t="str">
        <f>VLOOKUP(B229,Datos!$I:$K,3,0)</f>
        <v>S/D</v>
      </c>
      <c r="D229" s="5" t="str">
        <f>VLOOKUP(B229,Datos!$I:$J,2,0)</f>
        <v>S/D</v>
      </c>
      <c r="E229" s="2"/>
      <c r="F229" s="2"/>
      <c r="G229" s="77"/>
      <c r="H229" s="28" t="e">
        <f>VLOOKUP(I229,Datos!A:B,2,0)</f>
        <v>#N/A</v>
      </c>
      <c r="I229" s="3"/>
      <c r="J229" s="4"/>
      <c r="K229" s="6"/>
      <c r="L229" s="4"/>
      <c r="M229" s="3"/>
      <c r="N229" s="3"/>
      <c r="O229" s="17">
        <f t="shared" si="9"/>
        <v>1</v>
      </c>
      <c r="P229" s="9"/>
      <c r="Q229" s="2"/>
      <c r="R229" s="2"/>
      <c r="S229" s="4"/>
      <c r="T229" s="3"/>
    </row>
    <row r="230" spans="1:20" x14ac:dyDescent="0.3">
      <c r="A230" s="7">
        <v>900000000</v>
      </c>
      <c r="B230" s="5">
        <f t="shared" si="8"/>
        <v>900</v>
      </c>
      <c r="C230" s="5" t="str">
        <f>VLOOKUP(B230,Datos!$I:$K,3,0)</f>
        <v>S/D</v>
      </c>
      <c r="D230" s="5" t="str">
        <f>VLOOKUP(B230,Datos!$I:$J,2,0)</f>
        <v>S/D</v>
      </c>
      <c r="E230" s="2"/>
      <c r="F230" s="2"/>
      <c r="G230" s="77"/>
      <c r="H230" s="28" t="e">
        <f>VLOOKUP(I230,Datos!A:B,2,0)</f>
        <v>#N/A</v>
      </c>
      <c r="I230" s="3"/>
      <c r="J230" s="4"/>
      <c r="K230" s="6"/>
      <c r="L230" s="4"/>
      <c r="M230" s="3"/>
      <c r="N230" s="3"/>
      <c r="O230" s="17">
        <f t="shared" si="9"/>
        <v>1</v>
      </c>
      <c r="P230" s="9"/>
      <c r="Q230" s="2"/>
      <c r="R230" s="2"/>
      <c r="S230" s="4"/>
      <c r="T230" s="3"/>
    </row>
    <row r="231" spans="1:20" x14ac:dyDescent="0.3">
      <c r="A231" s="7">
        <v>900000000</v>
      </c>
      <c r="B231" s="5">
        <f t="shared" si="8"/>
        <v>900</v>
      </c>
      <c r="C231" s="5" t="str">
        <f>VLOOKUP(B231,Datos!$I:$K,3,0)</f>
        <v>S/D</v>
      </c>
      <c r="D231" s="5" t="str">
        <f>VLOOKUP(B231,Datos!$I:$J,2,0)</f>
        <v>S/D</v>
      </c>
      <c r="E231" s="2"/>
      <c r="F231" s="2"/>
      <c r="G231" s="77"/>
      <c r="H231" s="28" t="e">
        <f>VLOOKUP(I231,Datos!A:B,2,0)</f>
        <v>#N/A</v>
      </c>
      <c r="I231" s="3"/>
      <c r="J231" s="4"/>
      <c r="K231" s="6"/>
      <c r="L231" s="4"/>
      <c r="M231" s="3"/>
      <c r="N231" s="3"/>
      <c r="O231" s="17">
        <f t="shared" si="9"/>
        <v>1</v>
      </c>
      <c r="P231" s="9"/>
      <c r="Q231" s="2"/>
      <c r="R231" s="2"/>
      <c r="S231" s="4"/>
      <c r="T231" s="3"/>
    </row>
    <row r="232" spans="1:20" x14ac:dyDescent="0.3">
      <c r="A232" s="7">
        <v>900000000</v>
      </c>
      <c r="B232" s="5">
        <f t="shared" si="8"/>
        <v>900</v>
      </c>
      <c r="C232" s="5" t="str">
        <f>VLOOKUP(B232,Datos!$I:$K,3,0)</f>
        <v>S/D</v>
      </c>
      <c r="D232" s="5" t="str">
        <f>VLOOKUP(B232,Datos!$I:$J,2,0)</f>
        <v>S/D</v>
      </c>
      <c r="E232" s="2"/>
      <c r="F232" s="2"/>
      <c r="G232" s="77"/>
      <c r="H232" s="28" t="e">
        <f>VLOOKUP(I232,Datos!A:B,2,0)</f>
        <v>#N/A</v>
      </c>
      <c r="I232" s="3"/>
      <c r="J232" s="4"/>
      <c r="K232" s="6"/>
      <c r="L232" s="4"/>
      <c r="M232" s="3"/>
      <c r="N232" s="3"/>
      <c r="O232" s="17">
        <f t="shared" si="9"/>
        <v>1</v>
      </c>
      <c r="P232" s="9"/>
      <c r="Q232" s="2"/>
      <c r="R232" s="2"/>
      <c r="S232" s="4"/>
      <c r="T232" s="3"/>
    </row>
    <row r="233" spans="1:20" x14ac:dyDescent="0.3">
      <c r="A233" s="7">
        <v>900000000</v>
      </c>
      <c r="B233" s="5">
        <f t="shared" si="8"/>
        <v>900</v>
      </c>
      <c r="C233" s="5" t="str">
        <f>VLOOKUP(B233,Datos!$I:$K,3,0)</f>
        <v>S/D</v>
      </c>
      <c r="D233" s="5" t="str">
        <f>VLOOKUP(B233,Datos!$I:$J,2,0)</f>
        <v>S/D</v>
      </c>
      <c r="E233" s="2"/>
      <c r="F233" s="2"/>
      <c r="G233" s="77"/>
      <c r="H233" s="28" t="e">
        <f>VLOOKUP(I233,Datos!A:B,2,0)</f>
        <v>#N/A</v>
      </c>
      <c r="I233" s="3"/>
      <c r="J233" s="4"/>
      <c r="K233" s="6"/>
      <c r="L233" s="4"/>
      <c r="M233" s="3"/>
      <c r="N233" s="3"/>
      <c r="O233" s="17">
        <f t="shared" si="9"/>
        <v>1</v>
      </c>
      <c r="P233" s="9"/>
      <c r="Q233" s="2"/>
      <c r="R233" s="2"/>
      <c r="S233" s="4"/>
      <c r="T233" s="3"/>
    </row>
    <row r="234" spans="1:20" x14ac:dyDescent="0.3">
      <c r="A234" s="7">
        <v>900000000</v>
      </c>
      <c r="B234" s="5">
        <f t="shared" si="8"/>
        <v>900</v>
      </c>
      <c r="C234" s="5" t="str">
        <f>VLOOKUP(B234,Datos!$I:$K,3,0)</f>
        <v>S/D</v>
      </c>
      <c r="D234" s="5" t="str">
        <f>VLOOKUP(B234,Datos!$I:$J,2,0)</f>
        <v>S/D</v>
      </c>
      <c r="E234" s="2"/>
      <c r="F234" s="2"/>
      <c r="G234" s="77"/>
      <c r="H234" s="28" t="e">
        <f>VLOOKUP(I234,Datos!A:B,2,0)</f>
        <v>#N/A</v>
      </c>
      <c r="I234" s="3"/>
      <c r="J234" s="4"/>
      <c r="K234" s="6"/>
      <c r="L234" s="4"/>
      <c r="M234" s="3"/>
      <c r="N234" s="99"/>
      <c r="O234" s="17">
        <f t="shared" si="9"/>
        <v>1</v>
      </c>
      <c r="P234" s="9"/>
      <c r="Q234" s="2"/>
      <c r="R234" s="2"/>
      <c r="S234" s="4"/>
      <c r="T234" s="3"/>
    </row>
    <row r="235" spans="1:20" x14ac:dyDescent="0.3">
      <c r="A235" s="7">
        <v>900000000</v>
      </c>
      <c r="B235" s="5">
        <f t="shared" si="8"/>
        <v>900</v>
      </c>
      <c r="C235" s="5" t="str">
        <f>VLOOKUP(B235,Datos!$I:$K,3,0)</f>
        <v>S/D</v>
      </c>
      <c r="D235" s="5" t="str">
        <f>VLOOKUP(B235,Datos!$I:$J,2,0)</f>
        <v>S/D</v>
      </c>
      <c r="E235" s="2"/>
      <c r="F235" s="2"/>
      <c r="G235" s="77"/>
      <c r="H235" s="28" t="e">
        <f>VLOOKUP(I235,Datos!A:B,2,0)</f>
        <v>#N/A</v>
      </c>
      <c r="I235" s="3"/>
      <c r="J235" s="4"/>
      <c r="K235" s="6"/>
      <c r="L235" s="4"/>
      <c r="M235" s="3"/>
      <c r="N235" s="99"/>
      <c r="O235" s="17">
        <f t="shared" si="9"/>
        <v>1</v>
      </c>
      <c r="P235" s="9"/>
      <c r="Q235" s="2"/>
      <c r="R235" s="2"/>
      <c r="S235" s="4"/>
      <c r="T235" s="3"/>
    </row>
    <row r="236" spans="1:20" x14ac:dyDescent="0.3">
      <c r="A236" s="7">
        <v>900000000</v>
      </c>
      <c r="B236" s="5">
        <f t="shared" si="8"/>
        <v>900</v>
      </c>
      <c r="C236" s="5" t="str">
        <f>VLOOKUP(B236,Datos!$I:$K,3,0)</f>
        <v>S/D</v>
      </c>
      <c r="D236" s="5" t="str">
        <f>VLOOKUP(B236,Datos!$I:$J,2,0)</f>
        <v>S/D</v>
      </c>
      <c r="E236" s="2"/>
      <c r="F236" s="2"/>
      <c r="G236" s="77"/>
      <c r="H236" s="28" t="e">
        <f>VLOOKUP(I236,Datos!A:B,2,0)</f>
        <v>#N/A</v>
      </c>
      <c r="I236" s="3"/>
      <c r="J236" s="4"/>
      <c r="K236" s="6"/>
      <c r="L236" s="4"/>
      <c r="M236" s="3"/>
      <c r="N236" s="99"/>
      <c r="O236" s="17">
        <f t="shared" si="9"/>
        <v>1</v>
      </c>
      <c r="P236" s="9"/>
      <c r="Q236" s="2"/>
      <c r="R236" s="2"/>
      <c r="S236" s="4"/>
      <c r="T236" s="3"/>
    </row>
    <row r="237" spans="1:20" x14ac:dyDescent="0.3">
      <c r="A237" s="7">
        <v>900000000</v>
      </c>
      <c r="B237" s="5">
        <f t="shared" si="8"/>
        <v>900</v>
      </c>
      <c r="C237" s="5" t="str">
        <f>VLOOKUP(B237,Datos!$I:$K,3,0)</f>
        <v>S/D</v>
      </c>
      <c r="D237" s="5" t="str">
        <f>VLOOKUP(B237,Datos!$I:$J,2,0)</f>
        <v>S/D</v>
      </c>
      <c r="E237" s="2"/>
      <c r="F237" s="2"/>
      <c r="G237" s="77"/>
      <c r="H237" s="28" t="e">
        <f>VLOOKUP(I237,Datos!A:B,2,0)</f>
        <v>#N/A</v>
      </c>
      <c r="I237" s="3"/>
      <c r="J237" s="4"/>
      <c r="K237" s="6"/>
      <c r="L237" s="4"/>
      <c r="M237" s="3"/>
      <c r="N237" s="99"/>
      <c r="O237" s="17">
        <f t="shared" si="9"/>
        <v>1</v>
      </c>
      <c r="P237" s="9"/>
      <c r="Q237" s="2"/>
      <c r="R237" s="2"/>
      <c r="S237" s="4"/>
      <c r="T237" s="3"/>
    </row>
    <row r="238" spans="1:20" x14ac:dyDescent="0.3">
      <c r="A238" s="7">
        <v>900000000</v>
      </c>
      <c r="B238" s="5">
        <f t="shared" si="8"/>
        <v>900</v>
      </c>
      <c r="C238" s="5" t="str">
        <f>VLOOKUP(B238,Datos!$I:$K,3,0)</f>
        <v>S/D</v>
      </c>
      <c r="D238" s="5" t="str">
        <f>VLOOKUP(B238,Datos!$I:$J,2,0)</f>
        <v>S/D</v>
      </c>
      <c r="E238" s="2"/>
      <c r="F238" s="2"/>
      <c r="G238" s="77"/>
      <c r="H238" s="28" t="e">
        <f>VLOOKUP(I238,Datos!A:B,2,0)</f>
        <v>#N/A</v>
      </c>
      <c r="I238" s="3"/>
      <c r="J238" s="4"/>
      <c r="K238" s="6"/>
      <c r="L238" s="4"/>
      <c r="M238" s="3"/>
      <c r="N238" s="3"/>
      <c r="O238" s="17">
        <f t="shared" si="9"/>
        <v>1</v>
      </c>
      <c r="P238" s="9"/>
      <c r="Q238" s="2"/>
      <c r="R238" s="2"/>
      <c r="S238" s="4"/>
      <c r="T238" s="3"/>
    </row>
    <row r="239" spans="1:20" x14ac:dyDescent="0.3">
      <c r="A239" s="7">
        <v>900000000</v>
      </c>
      <c r="B239" s="5">
        <f t="shared" si="8"/>
        <v>900</v>
      </c>
      <c r="C239" s="5" t="str">
        <f>VLOOKUP(B239,Datos!$I:$K,3,0)</f>
        <v>S/D</v>
      </c>
      <c r="D239" s="5" t="str">
        <f>VLOOKUP(B239,Datos!$I:$J,2,0)</f>
        <v>S/D</v>
      </c>
      <c r="E239" s="2"/>
      <c r="F239" s="2"/>
      <c r="G239" s="77"/>
      <c r="H239" s="28" t="e">
        <f>VLOOKUP(I239,Datos!A:B,2,0)</f>
        <v>#N/A</v>
      </c>
      <c r="I239" s="3"/>
      <c r="J239" s="4"/>
      <c r="K239" s="6"/>
      <c r="L239" s="4"/>
      <c r="M239" s="3"/>
      <c r="N239" s="3"/>
      <c r="O239" s="17">
        <f t="shared" si="9"/>
        <v>1</v>
      </c>
      <c r="P239" s="9"/>
      <c r="Q239" s="2"/>
      <c r="R239" s="2"/>
      <c r="S239" s="4"/>
      <c r="T239" s="3"/>
    </row>
    <row r="240" spans="1:20" x14ac:dyDescent="0.3">
      <c r="A240" s="7">
        <v>900000000</v>
      </c>
      <c r="B240" s="5">
        <f t="shared" si="8"/>
        <v>900</v>
      </c>
      <c r="C240" s="5" t="str">
        <f>VLOOKUP(B240,Datos!$I:$K,3,0)</f>
        <v>S/D</v>
      </c>
      <c r="D240" s="5" t="str">
        <f>VLOOKUP(B240,Datos!$I:$J,2,0)</f>
        <v>S/D</v>
      </c>
      <c r="E240" s="2"/>
      <c r="F240" s="2"/>
      <c r="G240" s="77"/>
      <c r="H240" s="28" t="e">
        <f>VLOOKUP(I240,Datos!A:B,2,0)</f>
        <v>#N/A</v>
      </c>
      <c r="I240" s="3"/>
      <c r="J240" s="4"/>
      <c r="K240" s="6"/>
      <c r="L240" s="4"/>
      <c r="M240" s="3"/>
      <c r="N240" s="3"/>
      <c r="O240" s="17">
        <f t="shared" si="9"/>
        <v>1</v>
      </c>
      <c r="P240" s="9"/>
      <c r="Q240" s="2"/>
      <c r="R240" s="2"/>
      <c r="S240" s="4"/>
      <c r="T240" s="3"/>
    </row>
    <row r="241" spans="1:20" x14ac:dyDescent="0.3">
      <c r="A241" s="7">
        <v>900000000</v>
      </c>
      <c r="B241" s="5">
        <f t="shared" si="8"/>
        <v>900</v>
      </c>
      <c r="C241" s="5" t="str">
        <f>VLOOKUP(B241,Datos!$I:$K,3,0)</f>
        <v>S/D</v>
      </c>
      <c r="D241" s="5" t="str">
        <f>VLOOKUP(B241,Datos!$I:$J,2,0)</f>
        <v>S/D</v>
      </c>
      <c r="E241" s="2"/>
      <c r="F241" s="2"/>
      <c r="G241" s="77"/>
      <c r="H241" s="28" t="e">
        <f>VLOOKUP(I241,Datos!A:B,2,0)</f>
        <v>#N/A</v>
      </c>
      <c r="I241" s="3"/>
      <c r="J241" s="4"/>
      <c r="K241" s="6"/>
      <c r="L241" s="4"/>
      <c r="M241" s="3"/>
      <c r="N241" s="3"/>
      <c r="O241" s="17">
        <f t="shared" si="9"/>
        <v>1</v>
      </c>
      <c r="P241" s="9"/>
      <c r="Q241" s="2"/>
      <c r="R241" s="2"/>
      <c r="S241" s="4"/>
      <c r="T241" s="3"/>
    </row>
    <row r="242" spans="1:20" x14ac:dyDescent="0.3">
      <c r="A242" s="7">
        <v>900000000</v>
      </c>
      <c r="B242" s="5">
        <f t="shared" si="8"/>
        <v>900</v>
      </c>
      <c r="C242" s="5" t="str">
        <f>VLOOKUP(B242,Datos!$I:$K,3,0)</f>
        <v>S/D</v>
      </c>
      <c r="D242" s="5" t="str">
        <f>VLOOKUP(B242,Datos!$I:$J,2,0)</f>
        <v>S/D</v>
      </c>
      <c r="E242" s="2"/>
      <c r="F242" s="2"/>
      <c r="G242" s="77"/>
      <c r="H242" s="28" t="e">
        <f>VLOOKUP(I242,Datos!A:B,2,0)</f>
        <v>#N/A</v>
      </c>
      <c r="I242" s="3"/>
      <c r="J242" s="4"/>
      <c r="K242" s="6"/>
      <c r="L242" s="4"/>
      <c r="M242" s="3"/>
      <c r="N242" s="3"/>
      <c r="O242" s="17">
        <f t="shared" si="9"/>
        <v>1</v>
      </c>
      <c r="P242" s="9"/>
      <c r="Q242" s="2"/>
      <c r="R242" s="2"/>
      <c r="S242" s="4"/>
      <c r="T242" s="3"/>
    </row>
    <row r="243" spans="1:20" x14ac:dyDescent="0.3">
      <c r="A243" s="7">
        <v>900000000</v>
      </c>
      <c r="B243" s="5">
        <f t="shared" si="8"/>
        <v>900</v>
      </c>
      <c r="C243" s="5" t="str">
        <f>VLOOKUP(B243,Datos!$I:$K,3,0)</f>
        <v>S/D</v>
      </c>
      <c r="D243" s="5" t="str">
        <f>VLOOKUP(B243,Datos!$I:$J,2,0)</f>
        <v>S/D</v>
      </c>
      <c r="E243" s="2"/>
      <c r="F243" s="2"/>
      <c r="G243" s="77"/>
      <c r="H243" s="28" t="e">
        <f>VLOOKUP(I243,Datos!A:B,2,0)</f>
        <v>#N/A</v>
      </c>
      <c r="I243" s="3"/>
      <c r="J243" s="4"/>
      <c r="K243" s="6"/>
      <c r="L243" s="4"/>
      <c r="M243" s="3"/>
      <c r="N243" s="3"/>
      <c r="O243" s="17">
        <f t="shared" si="9"/>
        <v>1</v>
      </c>
      <c r="P243" s="9"/>
      <c r="Q243" s="2"/>
      <c r="R243" s="2"/>
      <c r="S243" s="4"/>
      <c r="T243" s="3"/>
    </row>
    <row r="244" spans="1:20" x14ac:dyDescent="0.3">
      <c r="A244" s="7">
        <v>900000000</v>
      </c>
      <c r="B244" s="5">
        <f t="shared" si="8"/>
        <v>900</v>
      </c>
      <c r="C244" s="5" t="str">
        <f>VLOOKUP(B244,Datos!$I:$K,3,0)</f>
        <v>S/D</v>
      </c>
      <c r="D244" s="5" t="str">
        <f>VLOOKUP(B244,Datos!$I:$J,2,0)</f>
        <v>S/D</v>
      </c>
      <c r="E244" s="2"/>
      <c r="F244" s="2"/>
      <c r="G244" s="77"/>
      <c r="H244" s="28" t="e">
        <f>VLOOKUP(I244,Datos!A:B,2,0)</f>
        <v>#N/A</v>
      </c>
      <c r="I244" s="3"/>
      <c r="J244" s="4"/>
      <c r="K244" s="6"/>
      <c r="L244" s="4"/>
      <c r="M244" s="3"/>
      <c r="N244" s="3"/>
      <c r="O244" s="17">
        <f t="shared" si="9"/>
        <v>1</v>
      </c>
      <c r="P244" s="9"/>
      <c r="Q244" s="2"/>
      <c r="R244" s="2"/>
      <c r="S244" s="4"/>
      <c r="T244" s="3"/>
    </row>
    <row r="245" spans="1:20" x14ac:dyDescent="0.3">
      <c r="A245" s="7">
        <v>900000000</v>
      </c>
      <c r="B245" s="5">
        <f t="shared" si="8"/>
        <v>900</v>
      </c>
      <c r="C245" s="5" t="str">
        <f>VLOOKUP(B245,Datos!$I:$K,3,0)</f>
        <v>S/D</v>
      </c>
      <c r="D245" s="5" t="str">
        <f>VLOOKUP(B245,Datos!$I:$J,2,0)</f>
        <v>S/D</v>
      </c>
      <c r="E245" s="2"/>
      <c r="F245" s="2"/>
      <c r="G245" s="77"/>
      <c r="H245" s="28" t="e">
        <f>VLOOKUP(I245,Datos!A:B,2,0)</f>
        <v>#N/A</v>
      </c>
      <c r="I245" s="3"/>
      <c r="J245" s="4"/>
      <c r="K245" s="6"/>
      <c r="L245" s="4"/>
      <c r="M245" s="3"/>
      <c r="N245" s="3"/>
      <c r="O245" s="17">
        <f t="shared" si="9"/>
        <v>1</v>
      </c>
      <c r="P245" s="9"/>
      <c r="Q245" s="2"/>
      <c r="R245" s="2"/>
      <c r="S245" s="4"/>
      <c r="T245" s="3"/>
    </row>
    <row r="246" spans="1:20" x14ac:dyDescent="0.3">
      <c r="A246" s="7">
        <v>900000000</v>
      </c>
      <c r="B246" s="5">
        <f t="shared" si="8"/>
        <v>900</v>
      </c>
      <c r="C246" s="5" t="str">
        <f>VLOOKUP(B246,Datos!$I:$K,3,0)</f>
        <v>S/D</v>
      </c>
      <c r="D246" s="5" t="str">
        <f>VLOOKUP(B246,Datos!$I:$J,2,0)</f>
        <v>S/D</v>
      </c>
      <c r="E246" s="2"/>
      <c r="F246" s="2"/>
      <c r="G246" s="77"/>
      <c r="H246" s="28" t="e">
        <f>VLOOKUP(I246,Datos!A:B,2,0)</f>
        <v>#N/A</v>
      </c>
      <c r="I246" s="3"/>
      <c r="J246" s="4"/>
      <c r="K246" s="6"/>
      <c r="L246" s="4"/>
      <c r="M246" s="3"/>
      <c r="N246" s="3"/>
      <c r="O246" s="17">
        <f t="shared" si="9"/>
        <v>1</v>
      </c>
      <c r="P246" s="9"/>
      <c r="Q246" s="2"/>
      <c r="R246" s="2"/>
      <c r="S246" s="4"/>
      <c r="T246" s="3"/>
    </row>
    <row r="247" spans="1:20" x14ac:dyDescent="0.3">
      <c r="A247" s="7">
        <v>900000000</v>
      </c>
      <c r="B247" s="5">
        <f t="shared" si="8"/>
        <v>900</v>
      </c>
      <c r="C247" s="5" t="str">
        <f>VLOOKUP(B247,Datos!$I:$K,3,0)</f>
        <v>S/D</v>
      </c>
      <c r="D247" s="5" t="str">
        <f>VLOOKUP(B247,Datos!$I:$J,2,0)</f>
        <v>S/D</v>
      </c>
      <c r="E247" s="2"/>
      <c r="F247" s="2"/>
      <c r="G247" s="77"/>
      <c r="H247" s="28" t="e">
        <f>VLOOKUP(I247,Datos!A:B,2,0)</f>
        <v>#N/A</v>
      </c>
      <c r="I247" s="3"/>
      <c r="J247" s="4"/>
      <c r="K247" s="6"/>
      <c r="L247" s="4"/>
      <c r="M247" s="3"/>
      <c r="N247" s="3"/>
      <c r="O247" s="17">
        <f t="shared" si="9"/>
        <v>1</v>
      </c>
      <c r="P247" s="9"/>
      <c r="Q247" s="2"/>
      <c r="R247" s="2"/>
      <c r="S247" s="4"/>
      <c r="T247" s="3"/>
    </row>
    <row r="248" spans="1:20" x14ac:dyDescent="0.3">
      <c r="A248" s="7">
        <v>900000000</v>
      </c>
      <c r="B248" s="5">
        <f t="shared" si="8"/>
        <v>900</v>
      </c>
      <c r="C248" s="5" t="str">
        <f>VLOOKUP(B248,Datos!$I:$K,3,0)</f>
        <v>S/D</v>
      </c>
      <c r="D248" s="5" t="str">
        <f>VLOOKUP(B248,Datos!$I:$J,2,0)</f>
        <v>S/D</v>
      </c>
      <c r="E248" s="2"/>
      <c r="F248" s="2"/>
      <c r="G248" s="77"/>
      <c r="H248" s="28" t="e">
        <f>VLOOKUP(I248,Datos!A:B,2,0)</f>
        <v>#N/A</v>
      </c>
      <c r="I248" s="3"/>
      <c r="J248" s="4"/>
      <c r="K248" s="6"/>
      <c r="L248" s="4"/>
      <c r="M248" s="3"/>
      <c r="N248" s="3"/>
      <c r="O248" s="17">
        <f t="shared" si="9"/>
        <v>1</v>
      </c>
      <c r="P248" s="9"/>
      <c r="Q248" s="2"/>
      <c r="R248" s="2"/>
      <c r="S248" s="4"/>
      <c r="T248" s="3"/>
    </row>
    <row r="249" spans="1:20" x14ac:dyDescent="0.3">
      <c r="A249" s="7">
        <v>900000000</v>
      </c>
      <c r="B249" s="5">
        <f t="shared" si="8"/>
        <v>900</v>
      </c>
      <c r="C249" s="5" t="str">
        <f>VLOOKUP(B249,Datos!$I:$K,3,0)</f>
        <v>S/D</v>
      </c>
      <c r="D249" s="5" t="str">
        <f>VLOOKUP(B249,Datos!$I:$J,2,0)</f>
        <v>S/D</v>
      </c>
      <c r="E249" s="2"/>
      <c r="F249" s="2"/>
      <c r="G249" s="77"/>
      <c r="H249" s="28" t="e">
        <f>VLOOKUP(I249,Datos!A:B,2,0)</f>
        <v>#N/A</v>
      </c>
      <c r="I249" s="3"/>
      <c r="J249" s="4"/>
      <c r="K249" s="6"/>
      <c r="L249" s="4"/>
      <c r="M249" s="3"/>
      <c r="N249" s="3"/>
      <c r="O249" s="17">
        <f t="shared" si="9"/>
        <v>1</v>
      </c>
      <c r="P249" s="9"/>
      <c r="Q249" s="2"/>
      <c r="R249" s="2"/>
      <c r="S249" s="4"/>
      <c r="T249" s="3"/>
    </row>
    <row r="250" spans="1:20" x14ac:dyDescent="0.3">
      <c r="A250" s="7">
        <v>900000000</v>
      </c>
      <c r="B250" s="5">
        <f t="shared" si="8"/>
        <v>900</v>
      </c>
      <c r="C250" s="5" t="str">
        <f>VLOOKUP(B250,Datos!$I:$K,3,0)</f>
        <v>S/D</v>
      </c>
      <c r="D250" s="5" t="str">
        <f>VLOOKUP(B250,Datos!$I:$J,2,0)</f>
        <v>S/D</v>
      </c>
      <c r="E250" s="2"/>
      <c r="F250" s="2"/>
      <c r="G250" s="77"/>
      <c r="H250" s="28" t="e">
        <f>VLOOKUP(I250,Datos!A:B,2,0)</f>
        <v>#N/A</v>
      </c>
      <c r="I250" s="3"/>
      <c r="J250" s="4"/>
      <c r="K250" s="6"/>
      <c r="L250" s="4"/>
      <c r="M250" s="3"/>
      <c r="N250" s="3"/>
      <c r="O250" s="17">
        <f t="shared" si="9"/>
        <v>1</v>
      </c>
      <c r="P250" s="9"/>
      <c r="Q250" s="2"/>
      <c r="R250" s="2"/>
      <c r="S250" s="4"/>
      <c r="T250" s="3"/>
    </row>
    <row r="251" spans="1:20" x14ac:dyDescent="0.3">
      <c r="N251" s="16"/>
      <c r="P251" s="15"/>
      <c r="Q251" s="18"/>
    </row>
    <row r="252" spans="1:20" ht="15" customHeight="1" x14ac:dyDescent="0.3">
      <c r="B252" s="14"/>
      <c r="P252" s="102" t="s">
        <v>138</v>
      </c>
      <c r="Q252" s="102"/>
      <c r="R252" s="102"/>
      <c r="S252" s="12">
        <f>SUBTOTAL(3,$P$5:$P$250)-S253</f>
        <v>-246</v>
      </c>
    </row>
    <row r="253" spans="1:20" ht="15" customHeight="1" x14ac:dyDescent="0.3">
      <c r="B253" s="13"/>
      <c r="P253" s="102" t="s">
        <v>157</v>
      </c>
      <c r="Q253" s="102"/>
      <c r="R253" s="102"/>
      <c r="S253" s="12">
        <f>SUBTOTAL(9,$O$5:$O$250)</f>
        <v>246</v>
      </c>
    </row>
  </sheetData>
  <sheetProtection algorithmName="SHA-512" hashValue="U2n335H8IWvRagKpOmMTNeD7EEferurwLbReONFTqYuyPR5zaGVVKP3p07hHJD8etjiPVpNeOO7NRtuwLd8moQ==" saltValue="Kxxqrn0N3++kWR4D5H3JAg==" spinCount="100000" sheet="1" formatRows="0" selectLockedCells="1" sort="0" autoFilter="0"/>
  <autoFilter ref="A4:T250"/>
  <sortState ref="A5:T164">
    <sortCondition ref="C5:C164"/>
    <sortCondition ref="D5:D164"/>
    <sortCondition ref="A5:A164"/>
  </sortState>
  <dataConsolidate/>
  <mergeCells count="6">
    <mergeCell ref="P253:R253"/>
    <mergeCell ref="A1:M1"/>
    <mergeCell ref="A2:M2"/>
    <mergeCell ref="A3:M3"/>
    <mergeCell ref="N1:N2"/>
    <mergeCell ref="P252:R252"/>
  </mergeCells>
  <conditionalFormatting sqref="C5:D7 C101:D105 C109:D109 C121:D121 C117:D117 C123:D250 C94:D98">
    <cfRule type="containsText" dxfId="654" priority="1478" operator="containsText" text="S/D">
      <formula>NOT(ISERROR(SEARCH("S/D",C5)))</formula>
    </cfRule>
  </conditionalFormatting>
  <conditionalFormatting sqref="G5:G7 G101:G105 G109 G121 G117 G123:G250 A5:A7 A94:A250 G94:G98">
    <cfRule type="cellIs" dxfId="653" priority="1477" operator="equal">
      <formula>900000000</formula>
    </cfRule>
  </conditionalFormatting>
  <conditionalFormatting sqref="C5:D7 C101:D105 C109:D109 C121:D121 C117:D117 C123:D250 C94:D98">
    <cfRule type="notContainsText" dxfId="652" priority="1098" operator="notContains" text="S/D">
      <formula>ISERROR(SEARCH("S/D",C5))</formula>
    </cfRule>
  </conditionalFormatting>
  <conditionalFormatting sqref="H5:H7 H101:H105 H109 H121 H117 H123:H250 H94:H98">
    <cfRule type="notContainsErrors" dxfId="651" priority="1097">
      <formula>NOT(ISERROR(H5))</formula>
    </cfRule>
    <cfRule type="containsErrors" dxfId="650" priority="1476">
      <formula>ISERROR(H5)</formula>
    </cfRule>
  </conditionalFormatting>
  <conditionalFormatting sqref="P124:P127 P170:P174">
    <cfRule type="expression" dxfId="649" priority="832">
      <formula>IF($P124="CONTINUA",1,0)</formula>
    </cfRule>
    <cfRule type="expression" dxfId="648" priority="833">
      <formula>IF($P124="REQUERIMIENTO",1,0)</formula>
    </cfRule>
    <cfRule type="expression" dxfId="647" priority="834">
      <formula>IF($P124="PERSISTE",1,0)</formula>
    </cfRule>
    <cfRule type="expression" dxfId="646" priority="835">
      <formula>IF($P124="PARCIALMENTE ATENDIDA",1,0)</formula>
    </cfRule>
    <cfRule type="expression" priority="836">
      <formula>IF($P124="ATENDIDA",1,0)</formula>
    </cfRule>
    <cfRule type="expression" dxfId="645" priority="837">
      <formula>IF($P124="DETECTADA",1,0)</formula>
    </cfRule>
  </conditionalFormatting>
  <conditionalFormatting sqref="P124:P127">
    <cfRule type="expression" dxfId="644" priority="826">
      <formula>IF($P124="CONTINUA",1,0)</formula>
    </cfRule>
    <cfRule type="expression" dxfId="643" priority="827">
      <formula>IF($P124="REQUERIMIENTO",1,0)</formula>
    </cfRule>
    <cfRule type="expression" dxfId="642" priority="828">
      <formula>IF($P124="PERSISTE",1,0)</formula>
    </cfRule>
    <cfRule type="expression" dxfId="641" priority="829">
      <formula>IF($P124="PARCIALMENTE ATENDIDA",1,0)</formula>
    </cfRule>
    <cfRule type="expression" priority="830">
      <formula>IF($P124="ATENDIDA",1,0)</formula>
    </cfRule>
    <cfRule type="expression" dxfId="640" priority="831">
      <formula>IF($P124="DETECTADA",1,0)</formula>
    </cfRule>
  </conditionalFormatting>
  <conditionalFormatting sqref="A130:A133">
    <cfRule type="cellIs" dxfId="639" priority="825" operator="equal">
      <formula>900000000</formula>
    </cfRule>
  </conditionalFormatting>
  <conditionalFormatting sqref="A130:A133">
    <cfRule type="cellIs" dxfId="638" priority="824" operator="equal">
      <formula>900000000</formula>
    </cfRule>
  </conditionalFormatting>
  <conditionalFormatting sqref="P130:P133">
    <cfRule type="expression" dxfId="637" priority="818">
      <formula>IF($P130="CONTINUA",1,0)</formula>
    </cfRule>
    <cfRule type="expression" dxfId="636" priority="819">
      <formula>IF($P130="REQUERIMIENTO",1,0)</formula>
    </cfRule>
    <cfRule type="expression" dxfId="635" priority="820">
      <formula>IF($P130="PERSISTE",1,0)</formula>
    </cfRule>
    <cfRule type="expression" dxfId="634" priority="821">
      <formula>IF($P130="PARCIALMENTE ATENDIDA",1,0)</formula>
    </cfRule>
    <cfRule type="expression" priority="822">
      <formula>IF($P130="ATENDIDA",1,0)</formula>
    </cfRule>
    <cfRule type="expression" dxfId="633" priority="823">
      <formula>IF($P130="DETECTADA",1,0)</formula>
    </cfRule>
  </conditionalFormatting>
  <conditionalFormatting sqref="P130:P133">
    <cfRule type="expression" dxfId="632" priority="812">
      <formula>IF($P130="CONTINUA",1,0)</formula>
    </cfRule>
    <cfRule type="expression" dxfId="631" priority="813">
      <formula>IF($P130="REQUERIMIENTO",1,0)</formula>
    </cfRule>
    <cfRule type="expression" dxfId="630" priority="814">
      <formula>IF($P130="PERSISTE",1,0)</formula>
    </cfRule>
    <cfRule type="expression" dxfId="629" priority="815">
      <formula>IF($P130="PARCIALMENTE ATENDIDA",1,0)</formula>
    </cfRule>
    <cfRule type="expression" priority="816">
      <formula>IF($P130="ATENDIDA",1,0)</formula>
    </cfRule>
    <cfRule type="expression" dxfId="628" priority="817">
      <formula>IF($P130="DETECTADA",1,0)</formula>
    </cfRule>
  </conditionalFormatting>
  <conditionalFormatting sqref="P142">
    <cfRule type="expression" dxfId="627" priority="806">
      <formula>IF($P142="CONTINUA",1,0)</formula>
    </cfRule>
    <cfRule type="expression" dxfId="626" priority="807">
      <formula>IF($P142="REQUERIMIENTO",1,0)</formula>
    </cfRule>
    <cfRule type="expression" dxfId="625" priority="808">
      <formula>IF($P142="PERSISTE",1,0)</formula>
    </cfRule>
    <cfRule type="expression" dxfId="624" priority="809">
      <formula>IF($P142="PARCIALMENTE ATENDIDA",1,0)</formula>
    </cfRule>
    <cfRule type="expression" priority="810">
      <formula>IF($P142="ATENDIDA",1,0)</formula>
    </cfRule>
    <cfRule type="expression" dxfId="623" priority="811">
      <formula>IF($P142="DETECTADA",1,0)</formula>
    </cfRule>
  </conditionalFormatting>
  <conditionalFormatting sqref="P142">
    <cfRule type="expression" dxfId="622" priority="800">
      <formula>IF($P142="CONTINUA",1,0)</formula>
    </cfRule>
    <cfRule type="expression" dxfId="621" priority="801">
      <formula>IF($P142="REQUERIMIENTO",1,0)</formula>
    </cfRule>
    <cfRule type="expression" dxfId="620" priority="802">
      <formula>IF($P142="PERSISTE",1,0)</formula>
    </cfRule>
    <cfRule type="expression" dxfId="619" priority="803">
      <formula>IF($P142="PARCIALMENTE ATENDIDA",1,0)</formula>
    </cfRule>
    <cfRule type="expression" priority="804">
      <formula>IF($P142="ATENDIDA",1,0)</formula>
    </cfRule>
    <cfRule type="expression" dxfId="618" priority="805">
      <formula>IF($P142="DETECTADA",1,0)</formula>
    </cfRule>
  </conditionalFormatting>
  <conditionalFormatting sqref="P145">
    <cfRule type="expression" dxfId="617" priority="794">
      <formula>IF($P145="CONTINUA",1,0)</formula>
    </cfRule>
    <cfRule type="expression" dxfId="616" priority="795">
      <formula>IF($P145="REQUERIMIENTO",1,0)</formula>
    </cfRule>
    <cfRule type="expression" dxfId="615" priority="796">
      <formula>IF($P145="PERSISTE",1,0)</formula>
    </cfRule>
    <cfRule type="expression" dxfId="614" priority="797">
      <formula>IF($P145="PARCIALMENTE ATENDIDA",1,0)</formula>
    </cfRule>
    <cfRule type="expression" priority="798">
      <formula>IF($P145="ATENDIDA",1,0)</formula>
    </cfRule>
    <cfRule type="expression" dxfId="613" priority="799">
      <formula>IF($P145="DETECTADA",1,0)</formula>
    </cfRule>
  </conditionalFormatting>
  <conditionalFormatting sqref="P145">
    <cfRule type="expression" dxfId="612" priority="788">
      <formula>IF($P145="CONTINUA",1,0)</formula>
    </cfRule>
    <cfRule type="expression" dxfId="611" priority="789">
      <formula>IF($P145="REQUERIMIENTO",1,0)</formula>
    </cfRule>
    <cfRule type="expression" dxfId="610" priority="790">
      <formula>IF($P145="PERSISTE",1,0)</formula>
    </cfRule>
    <cfRule type="expression" dxfId="609" priority="791">
      <formula>IF($P145="PARCIALMENTE ATENDIDA",1,0)</formula>
    </cfRule>
    <cfRule type="expression" priority="792">
      <formula>IF($P145="ATENDIDA",1,0)</formula>
    </cfRule>
    <cfRule type="expression" dxfId="608" priority="793">
      <formula>IF($P145="DETECTADA",1,0)</formula>
    </cfRule>
  </conditionalFormatting>
  <conditionalFormatting sqref="P146">
    <cfRule type="expression" dxfId="607" priority="782">
      <formula>IF($P146="CONTINUA",1,0)</formula>
    </cfRule>
    <cfRule type="expression" dxfId="606" priority="783">
      <formula>IF($P146="REQUERIMIENTO",1,0)</formula>
    </cfRule>
    <cfRule type="expression" dxfId="605" priority="784">
      <formula>IF($P146="PERSISTE",1,0)</formula>
    </cfRule>
    <cfRule type="expression" dxfId="604" priority="785">
      <formula>IF($P146="PARCIALMENTE ATENDIDA",1,0)</formula>
    </cfRule>
    <cfRule type="expression" priority="786">
      <formula>IF($P146="ATENDIDA",1,0)</formula>
    </cfRule>
    <cfRule type="expression" dxfId="603" priority="787">
      <formula>IF($P146="DETECTADA",1,0)</formula>
    </cfRule>
  </conditionalFormatting>
  <conditionalFormatting sqref="P146">
    <cfRule type="expression" dxfId="602" priority="776">
      <formula>IF($P146="CONTINUA",1,0)</formula>
    </cfRule>
    <cfRule type="expression" dxfId="601" priority="777">
      <formula>IF($P146="REQUERIMIENTO",1,0)</formula>
    </cfRule>
    <cfRule type="expression" dxfId="600" priority="778">
      <formula>IF($P146="PERSISTE",1,0)</formula>
    </cfRule>
    <cfRule type="expression" dxfId="599" priority="779">
      <formula>IF($P146="PARCIALMENTE ATENDIDA",1,0)</formula>
    </cfRule>
    <cfRule type="expression" priority="780">
      <formula>IF($P146="ATENDIDA",1,0)</formula>
    </cfRule>
    <cfRule type="expression" dxfId="598" priority="781">
      <formula>IF($P146="DETECTADA",1,0)</formula>
    </cfRule>
  </conditionalFormatting>
  <conditionalFormatting sqref="P147">
    <cfRule type="expression" dxfId="597" priority="770">
      <formula>IF($P147="CONTINUA",1,0)</formula>
    </cfRule>
    <cfRule type="expression" dxfId="596" priority="771">
      <formula>IF($P147="REQUERIMIENTO",1,0)</formula>
    </cfRule>
    <cfRule type="expression" dxfId="595" priority="772">
      <formula>IF($P147="PERSISTE",1,0)</formula>
    </cfRule>
    <cfRule type="expression" dxfId="594" priority="773">
      <formula>IF($P147="PARCIALMENTE ATENDIDA",1,0)</formula>
    </cfRule>
    <cfRule type="expression" priority="774">
      <formula>IF($P147="ATENDIDA",1,0)</formula>
    </cfRule>
    <cfRule type="expression" dxfId="593" priority="775">
      <formula>IF($P147="DETECTADA",1,0)</formula>
    </cfRule>
  </conditionalFormatting>
  <conditionalFormatting sqref="P147">
    <cfRule type="expression" dxfId="592" priority="764">
      <formula>IF($P147="CONTINUA",1,0)</formula>
    </cfRule>
    <cfRule type="expression" dxfId="591" priority="765">
      <formula>IF($P147="REQUERIMIENTO",1,0)</formula>
    </cfRule>
    <cfRule type="expression" dxfId="590" priority="766">
      <formula>IF($P147="PERSISTE",1,0)</formula>
    </cfRule>
    <cfRule type="expression" dxfId="589" priority="767">
      <formula>IF($P147="PARCIALMENTE ATENDIDA",1,0)</formula>
    </cfRule>
    <cfRule type="expression" priority="768">
      <formula>IF($P147="ATENDIDA",1,0)</formula>
    </cfRule>
    <cfRule type="expression" dxfId="588" priority="769">
      <formula>IF($P147="DETECTADA",1,0)</formula>
    </cfRule>
  </conditionalFormatting>
  <conditionalFormatting sqref="P148">
    <cfRule type="expression" dxfId="587" priority="746">
      <formula>IF($P148="CONTINUA",1,0)</formula>
    </cfRule>
    <cfRule type="expression" dxfId="586" priority="747">
      <formula>IF($P148="REQUERIMIENTO",1,0)</formula>
    </cfRule>
    <cfRule type="expression" dxfId="585" priority="748">
      <formula>IF($P148="PERSISTE",1,0)</formula>
    </cfRule>
    <cfRule type="expression" dxfId="584" priority="749">
      <formula>IF($P148="PARCIALMENTE ATENDIDA",1,0)</formula>
    </cfRule>
    <cfRule type="expression" priority="750">
      <formula>IF($P148="ATENDIDA",1,0)</formula>
    </cfRule>
    <cfRule type="expression" dxfId="583" priority="751">
      <formula>IF($P148="DETECTADA",1,0)</formula>
    </cfRule>
  </conditionalFormatting>
  <conditionalFormatting sqref="P148">
    <cfRule type="expression" dxfId="582" priority="740">
      <formula>IF($P148="CONTINUA",1,0)</formula>
    </cfRule>
    <cfRule type="expression" dxfId="581" priority="741">
      <formula>IF($P148="REQUERIMIENTO",1,0)</formula>
    </cfRule>
    <cfRule type="expression" dxfId="580" priority="742">
      <formula>IF($P148="PERSISTE",1,0)</formula>
    </cfRule>
    <cfRule type="expression" dxfId="579" priority="743">
      <formula>IF($P148="PARCIALMENTE ATENDIDA",1,0)</formula>
    </cfRule>
    <cfRule type="expression" priority="744">
      <formula>IF($P148="ATENDIDA",1,0)</formula>
    </cfRule>
    <cfRule type="expression" dxfId="578" priority="745">
      <formula>IF($P148="DETECTADA",1,0)</formula>
    </cfRule>
  </conditionalFormatting>
  <conditionalFormatting sqref="P153">
    <cfRule type="expression" dxfId="577" priority="734">
      <formula>IF($P153="CONTINUA",1,0)</formula>
    </cfRule>
    <cfRule type="expression" dxfId="576" priority="735">
      <formula>IF($P153="REQUERIMIENTO",1,0)</formula>
    </cfRule>
    <cfRule type="expression" dxfId="575" priority="736">
      <formula>IF($P153="PERSISTE",1,0)</formula>
    </cfRule>
    <cfRule type="expression" dxfId="574" priority="737">
      <formula>IF($P153="PARCIALMENTE ATENDIDA",1,0)</formula>
    </cfRule>
    <cfRule type="expression" priority="738">
      <formula>IF($P153="ATENDIDA",1,0)</formula>
    </cfRule>
    <cfRule type="expression" dxfId="573" priority="739">
      <formula>IF($P153="DETECTADA",1,0)</formula>
    </cfRule>
  </conditionalFormatting>
  <conditionalFormatting sqref="P153">
    <cfRule type="expression" dxfId="572" priority="728">
      <formula>IF($P153="CONTINUA",1,0)</formula>
    </cfRule>
    <cfRule type="expression" dxfId="571" priority="729">
      <formula>IF($P153="REQUERIMIENTO",1,0)</formula>
    </cfRule>
    <cfRule type="expression" dxfId="570" priority="730">
      <formula>IF($P153="PERSISTE",1,0)</formula>
    </cfRule>
    <cfRule type="expression" dxfId="569" priority="731">
      <formula>IF($P153="PARCIALMENTE ATENDIDA",1,0)</formula>
    </cfRule>
    <cfRule type="expression" priority="732">
      <formula>IF($P153="ATENDIDA",1,0)</formula>
    </cfRule>
    <cfRule type="expression" dxfId="568" priority="733">
      <formula>IF($P153="DETECTADA",1,0)</formula>
    </cfRule>
  </conditionalFormatting>
  <conditionalFormatting sqref="P149">
    <cfRule type="expression" dxfId="567" priority="722">
      <formula>IF($P149="CONTINUA",1,0)</formula>
    </cfRule>
    <cfRule type="expression" dxfId="566" priority="723">
      <formula>IF($P149="REQUERIMIENTO",1,0)</formula>
    </cfRule>
    <cfRule type="expression" dxfId="565" priority="724">
      <formula>IF($P149="PERSISTE",1,0)</formula>
    </cfRule>
    <cfRule type="expression" dxfId="564" priority="725">
      <formula>IF($P149="PARCIALMENTE ATENDIDA",1,0)</formula>
    </cfRule>
    <cfRule type="expression" priority="726">
      <formula>IF($P149="ATENDIDA",1,0)</formula>
    </cfRule>
    <cfRule type="expression" dxfId="563" priority="727">
      <formula>IF($P149="DETECTADA",1,0)</formula>
    </cfRule>
  </conditionalFormatting>
  <conditionalFormatting sqref="P149">
    <cfRule type="expression" dxfId="562" priority="716">
      <formula>IF($P149="CONTINUA",1,0)</formula>
    </cfRule>
    <cfRule type="expression" dxfId="561" priority="717">
      <formula>IF($P149="REQUERIMIENTO",1,0)</formula>
    </cfRule>
    <cfRule type="expression" dxfId="560" priority="718">
      <formula>IF($P149="PERSISTE",1,0)</formula>
    </cfRule>
    <cfRule type="expression" dxfId="559" priority="719">
      <formula>IF($P149="PARCIALMENTE ATENDIDA",1,0)</formula>
    </cfRule>
    <cfRule type="expression" priority="720">
      <formula>IF($P149="ATENDIDA",1,0)</formula>
    </cfRule>
    <cfRule type="expression" dxfId="558" priority="721">
      <formula>IF($P149="DETECTADA",1,0)</formula>
    </cfRule>
  </conditionalFormatting>
  <conditionalFormatting sqref="P150">
    <cfRule type="expression" dxfId="557" priority="710">
      <formula>IF($P150="CONTINUA",1,0)</formula>
    </cfRule>
    <cfRule type="expression" dxfId="556" priority="711">
      <formula>IF($P150="REQUERIMIENTO",1,0)</formula>
    </cfRule>
    <cfRule type="expression" dxfId="555" priority="712">
      <formula>IF($P150="PERSISTE",1,0)</formula>
    </cfRule>
    <cfRule type="expression" dxfId="554" priority="713">
      <formula>IF($P150="PARCIALMENTE ATENDIDA",1,0)</formula>
    </cfRule>
    <cfRule type="expression" priority="714">
      <formula>IF($P150="ATENDIDA",1,0)</formula>
    </cfRule>
    <cfRule type="expression" dxfId="553" priority="715">
      <formula>IF($P150="DETECTADA",1,0)</formula>
    </cfRule>
  </conditionalFormatting>
  <conditionalFormatting sqref="P150">
    <cfRule type="expression" dxfId="552" priority="704">
      <formula>IF($P150="CONTINUA",1,0)</formula>
    </cfRule>
    <cfRule type="expression" dxfId="551" priority="705">
      <formula>IF($P150="REQUERIMIENTO",1,0)</formula>
    </cfRule>
    <cfRule type="expression" dxfId="550" priority="706">
      <formula>IF($P150="PERSISTE",1,0)</formula>
    </cfRule>
    <cfRule type="expression" dxfId="549" priority="707">
      <formula>IF($P150="PARCIALMENTE ATENDIDA",1,0)</formula>
    </cfRule>
    <cfRule type="expression" priority="708">
      <formula>IF($P150="ATENDIDA",1,0)</formula>
    </cfRule>
    <cfRule type="expression" dxfId="548" priority="709">
      <formula>IF($P150="DETECTADA",1,0)</formula>
    </cfRule>
  </conditionalFormatting>
  <conditionalFormatting sqref="P148">
    <cfRule type="expression" dxfId="547" priority="698">
      <formula>IF($P148="CONTINUA",1,0)</formula>
    </cfRule>
    <cfRule type="expression" dxfId="546" priority="699">
      <formula>IF($P148="REQUERIMIENTO",1,0)</formula>
    </cfRule>
    <cfRule type="expression" dxfId="545" priority="700">
      <formula>IF($P148="PERSISTE",1,0)</formula>
    </cfRule>
    <cfRule type="expression" dxfId="544" priority="701">
      <formula>IF($P148="PARCIALMENTE ATENDIDA",1,0)</formula>
    </cfRule>
    <cfRule type="expression" priority="702">
      <formula>IF($P148="ATENDIDA",1,0)</formula>
    </cfRule>
    <cfRule type="expression" dxfId="543" priority="703">
      <formula>IF($P148="DETECTADA",1,0)</formula>
    </cfRule>
  </conditionalFormatting>
  <conditionalFormatting sqref="P148">
    <cfRule type="expression" dxfId="542" priority="692">
      <formula>IF($P148="CONTINUA",1,0)</formula>
    </cfRule>
    <cfRule type="expression" dxfId="541" priority="693">
      <formula>IF($P148="REQUERIMIENTO",1,0)</formula>
    </cfRule>
    <cfRule type="expression" dxfId="540" priority="694">
      <formula>IF($P148="PERSISTE",1,0)</formula>
    </cfRule>
    <cfRule type="expression" dxfId="539" priority="695">
      <formula>IF($P148="PARCIALMENTE ATENDIDA",1,0)</formula>
    </cfRule>
    <cfRule type="expression" priority="696">
      <formula>IF($P148="ATENDIDA",1,0)</formula>
    </cfRule>
    <cfRule type="expression" dxfId="538" priority="697">
      <formula>IF($P148="DETECTADA",1,0)</formula>
    </cfRule>
  </conditionalFormatting>
  <conditionalFormatting sqref="P149">
    <cfRule type="expression" dxfId="537" priority="686">
      <formula>IF($P149="CONTINUA",1,0)</formula>
    </cfRule>
    <cfRule type="expression" dxfId="536" priority="687">
      <formula>IF($P149="REQUERIMIENTO",1,0)</formula>
    </cfRule>
    <cfRule type="expression" dxfId="535" priority="688">
      <formula>IF($P149="PERSISTE",1,0)</formula>
    </cfRule>
    <cfRule type="expression" dxfId="534" priority="689">
      <formula>IF($P149="PARCIALMENTE ATENDIDA",1,0)</formula>
    </cfRule>
    <cfRule type="expression" priority="690">
      <formula>IF($P149="ATENDIDA",1,0)</formula>
    </cfRule>
    <cfRule type="expression" dxfId="533" priority="691">
      <formula>IF($P149="DETECTADA",1,0)</formula>
    </cfRule>
  </conditionalFormatting>
  <conditionalFormatting sqref="P149">
    <cfRule type="expression" dxfId="532" priority="680">
      <formula>IF($P149="CONTINUA",1,0)</formula>
    </cfRule>
    <cfRule type="expression" dxfId="531" priority="681">
      <formula>IF($P149="REQUERIMIENTO",1,0)</formula>
    </cfRule>
    <cfRule type="expression" dxfId="530" priority="682">
      <formula>IF($P149="PERSISTE",1,0)</formula>
    </cfRule>
    <cfRule type="expression" dxfId="529" priority="683">
      <formula>IF($P149="PARCIALMENTE ATENDIDA",1,0)</formula>
    </cfRule>
    <cfRule type="expression" priority="684">
      <formula>IF($P149="ATENDIDA",1,0)</formula>
    </cfRule>
    <cfRule type="expression" dxfId="528" priority="685">
      <formula>IF($P149="DETECTADA",1,0)</formula>
    </cfRule>
  </conditionalFormatting>
  <conditionalFormatting sqref="P150">
    <cfRule type="expression" dxfId="527" priority="674">
      <formula>IF($P150="CONTINUA",1,0)</formula>
    </cfRule>
    <cfRule type="expression" dxfId="526" priority="675">
      <formula>IF($P150="REQUERIMIENTO",1,0)</formula>
    </cfRule>
    <cfRule type="expression" dxfId="525" priority="676">
      <formula>IF($P150="PERSISTE",1,0)</formula>
    </cfRule>
    <cfRule type="expression" dxfId="524" priority="677">
      <formula>IF($P150="PARCIALMENTE ATENDIDA",1,0)</formula>
    </cfRule>
    <cfRule type="expression" priority="678">
      <formula>IF($P150="ATENDIDA",1,0)</formula>
    </cfRule>
    <cfRule type="expression" dxfId="523" priority="679">
      <formula>IF($P150="DETECTADA",1,0)</formula>
    </cfRule>
  </conditionalFormatting>
  <conditionalFormatting sqref="P150">
    <cfRule type="expression" dxfId="522" priority="668">
      <formula>IF($P150="CONTINUA",1,0)</formula>
    </cfRule>
    <cfRule type="expression" dxfId="521" priority="669">
      <formula>IF($P150="REQUERIMIENTO",1,0)</formula>
    </cfRule>
    <cfRule type="expression" dxfId="520" priority="670">
      <formula>IF($P150="PERSISTE",1,0)</formula>
    </cfRule>
    <cfRule type="expression" dxfId="519" priority="671">
      <formula>IF($P150="PARCIALMENTE ATENDIDA",1,0)</formula>
    </cfRule>
    <cfRule type="expression" priority="672">
      <formula>IF($P150="ATENDIDA",1,0)</formula>
    </cfRule>
    <cfRule type="expression" dxfId="518" priority="673">
      <formula>IF($P150="DETECTADA",1,0)</formula>
    </cfRule>
  </conditionalFormatting>
  <conditionalFormatting sqref="P151">
    <cfRule type="expression" dxfId="517" priority="662">
      <formula>IF($P151="CONTINUA",1,0)</formula>
    </cfRule>
    <cfRule type="expression" dxfId="516" priority="663">
      <formula>IF($P151="REQUERIMIENTO",1,0)</formula>
    </cfRule>
    <cfRule type="expression" dxfId="515" priority="664">
      <formula>IF($P151="PERSISTE",1,0)</formula>
    </cfRule>
    <cfRule type="expression" dxfId="514" priority="665">
      <formula>IF($P151="PARCIALMENTE ATENDIDA",1,0)</formula>
    </cfRule>
    <cfRule type="expression" priority="666">
      <formula>IF($P151="ATENDIDA",1,0)</formula>
    </cfRule>
    <cfRule type="expression" dxfId="513" priority="667">
      <formula>IF($P151="DETECTADA",1,0)</formula>
    </cfRule>
  </conditionalFormatting>
  <conditionalFormatting sqref="P151">
    <cfRule type="expression" dxfId="512" priority="656">
      <formula>IF($P151="CONTINUA",1,0)</formula>
    </cfRule>
    <cfRule type="expression" dxfId="511" priority="657">
      <formula>IF($P151="REQUERIMIENTO",1,0)</formula>
    </cfRule>
    <cfRule type="expression" dxfId="510" priority="658">
      <formula>IF($P151="PERSISTE",1,0)</formula>
    </cfRule>
    <cfRule type="expression" dxfId="509" priority="659">
      <formula>IF($P151="PARCIALMENTE ATENDIDA",1,0)</formula>
    </cfRule>
    <cfRule type="expression" priority="660">
      <formula>IF($P151="ATENDIDA",1,0)</formula>
    </cfRule>
    <cfRule type="expression" dxfId="508" priority="661">
      <formula>IF($P151="DETECTADA",1,0)</formula>
    </cfRule>
  </conditionalFormatting>
  <conditionalFormatting sqref="P152">
    <cfRule type="expression" dxfId="507" priority="650">
      <formula>IF($P152="CONTINUA",1,0)</formula>
    </cfRule>
    <cfRule type="expression" dxfId="506" priority="651">
      <formula>IF($P152="REQUERIMIENTO",1,0)</formula>
    </cfRule>
    <cfRule type="expression" dxfId="505" priority="652">
      <formula>IF($P152="PERSISTE",1,0)</formula>
    </cfRule>
    <cfRule type="expression" dxfId="504" priority="653">
      <formula>IF($P152="PARCIALMENTE ATENDIDA",1,0)</formula>
    </cfRule>
    <cfRule type="expression" priority="654">
      <formula>IF($P152="ATENDIDA",1,0)</formula>
    </cfRule>
    <cfRule type="expression" dxfId="503" priority="655">
      <formula>IF($P152="DETECTADA",1,0)</formula>
    </cfRule>
  </conditionalFormatting>
  <conditionalFormatting sqref="P152">
    <cfRule type="expression" dxfId="502" priority="644">
      <formula>IF($P152="CONTINUA",1,0)</formula>
    </cfRule>
    <cfRule type="expression" dxfId="501" priority="645">
      <formula>IF($P152="REQUERIMIENTO",1,0)</formula>
    </cfRule>
    <cfRule type="expression" dxfId="500" priority="646">
      <formula>IF($P152="PERSISTE",1,0)</formula>
    </cfRule>
    <cfRule type="expression" dxfId="499" priority="647">
      <formula>IF($P152="PARCIALMENTE ATENDIDA",1,0)</formula>
    </cfRule>
    <cfRule type="expression" priority="648">
      <formula>IF($P152="ATENDIDA",1,0)</formula>
    </cfRule>
    <cfRule type="expression" dxfId="498" priority="649">
      <formula>IF($P152="DETECTADA",1,0)</formula>
    </cfRule>
  </conditionalFormatting>
  <conditionalFormatting sqref="C173:C174">
    <cfRule type="containsText" dxfId="497" priority="643" operator="containsText" text="S/D">
      <formula>NOT(ISERROR(SEARCH("S/D",C173)))</formula>
    </cfRule>
  </conditionalFormatting>
  <conditionalFormatting sqref="A173:A174">
    <cfRule type="cellIs" dxfId="496" priority="642" operator="equal">
      <formula>900000000</formula>
    </cfRule>
  </conditionalFormatting>
  <conditionalFormatting sqref="C173:C174">
    <cfRule type="notContainsText" dxfId="495" priority="628" operator="notContains" text="S/D">
      <formula>ISERROR(SEARCH("S/D",C173))</formula>
    </cfRule>
  </conditionalFormatting>
  <conditionalFormatting sqref="H173:H174">
    <cfRule type="notContainsErrors" dxfId="494" priority="627">
      <formula>NOT(ISERROR(H173))</formula>
    </cfRule>
    <cfRule type="containsErrors" dxfId="493" priority="641">
      <formula>ISERROR(H173)</formula>
    </cfRule>
  </conditionalFormatting>
  <conditionalFormatting sqref="A173:A174">
    <cfRule type="cellIs" dxfId="492" priority="626" operator="equal">
      <formula>900000000</formula>
    </cfRule>
  </conditionalFormatting>
  <conditionalFormatting sqref="P5:P6 P95:P98 P101 P105:P107 P109 P121 P116:P117 P123:P251">
    <cfRule type="expression" dxfId="491" priority="838">
      <formula>IF($P5="CONTINÚA",1,0)</formula>
    </cfRule>
    <cfRule type="expression" dxfId="490" priority="839">
      <formula>IF($P5="REQUERIMIENTO",1,0)</formula>
    </cfRule>
    <cfRule type="expression" dxfId="489" priority="840">
      <formula>IF($P5="PERSISTE",1,0)</formula>
    </cfRule>
    <cfRule type="expression" dxfId="488" priority="841">
      <formula>IF($P5="PARCIALMENTE ATENDIDA",1,0)</formula>
    </cfRule>
    <cfRule type="expression" priority="842">
      <formula>IF($P5="ATENDIDA",1,0)</formula>
    </cfRule>
    <cfRule type="expression" dxfId="487" priority="843">
      <formula>IF($P5="DETECTADA",1,0)</formula>
    </cfRule>
  </conditionalFormatting>
  <conditionalFormatting sqref="D173:D174">
    <cfRule type="containsText" dxfId="486" priority="583" operator="containsText" text="S/D">
      <formula>NOT(ISERROR(SEARCH("S/D",D173)))</formula>
    </cfRule>
  </conditionalFormatting>
  <conditionalFormatting sqref="D173:D174">
    <cfRule type="notContainsText" dxfId="485" priority="582" operator="notContains" text="S/D">
      <formula>ISERROR(SEARCH("S/D",D173))</formula>
    </cfRule>
  </conditionalFormatting>
  <conditionalFormatting sqref="P7">
    <cfRule type="expression" dxfId="484" priority="574">
      <formula>IF($P7="CONTINÚA",1,0)</formula>
    </cfRule>
    <cfRule type="expression" dxfId="483" priority="575">
      <formula>IF($P7="REQUERIMIENTO",1,0)</formula>
    </cfRule>
    <cfRule type="expression" dxfId="482" priority="576">
      <formula>IF($P7="PERSISTE",1,0)</formula>
    </cfRule>
    <cfRule type="expression" dxfId="481" priority="577">
      <formula>IF($P7="PARCIALMENTE ATENDIDA",1,0)</formula>
    </cfRule>
    <cfRule type="expression" priority="578">
      <formula>IF($P7="ATENDIDA",1,0)</formula>
    </cfRule>
    <cfRule type="expression" dxfId="480" priority="579">
      <formula>IF($P7="DETECTADA",1,0)</formula>
    </cfRule>
  </conditionalFormatting>
  <conditionalFormatting sqref="P94">
    <cfRule type="expression" dxfId="479" priority="568">
      <formula>IF($P94="CONTINÚA",1,0)</formula>
    </cfRule>
    <cfRule type="expression" dxfId="478" priority="569">
      <formula>IF($P94="REQUERIMIENTO",1,0)</formula>
    </cfRule>
    <cfRule type="expression" dxfId="477" priority="570">
      <formula>IF($P94="PERSISTE",1,0)</formula>
    </cfRule>
    <cfRule type="expression" dxfId="476" priority="571">
      <formula>IF($P94="PARCIALMENTE ATENDIDA",1,0)</formula>
    </cfRule>
    <cfRule type="expression" priority="572">
      <formula>IF($P94="ATENDIDA",1,0)</formula>
    </cfRule>
    <cfRule type="expression" dxfId="475" priority="573">
      <formula>IF($P94="DETECTADA",1,0)</formula>
    </cfRule>
  </conditionalFormatting>
  <conditionalFormatting sqref="C99:D99">
    <cfRule type="containsText" dxfId="474" priority="567" operator="containsText" text="S/D">
      <formula>NOT(ISERROR(SEARCH("S/D",C99)))</formula>
    </cfRule>
  </conditionalFormatting>
  <conditionalFormatting sqref="G99 A99">
    <cfRule type="cellIs" dxfId="473" priority="566" operator="equal">
      <formula>900000000</formula>
    </cfRule>
  </conditionalFormatting>
  <conditionalFormatting sqref="C99:D99">
    <cfRule type="notContainsText" dxfId="472" priority="564" operator="notContains" text="S/D">
      <formula>ISERROR(SEARCH("S/D",C99))</formula>
    </cfRule>
  </conditionalFormatting>
  <conditionalFormatting sqref="H99">
    <cfRule type="notContainsErrors" dxfId="471" priority="563">
      <formula>NOT(ISERROR(H99))</formula>
    </cfRule>
    <cfRule type="containsErrors" dxfId="470" priority="565">
      <formula>ISERROR(H99)</formula>
    </cfRule>
  </conditionalFormatting>
  <conditionalFormatting sqref="P99">
    <cfRule type="expression" dxfId="469" priority="557">
      <formula>IF($P99="CONTINÚA",1,0)</formula>
    </cfRule>
    <cfRule type="expression" dxfId="468" priority="558">
      <formula>IF($P99="REQUERIMIENTO",1,0)</formula>
    </cfRule>
    <cfRule type="expression" dxfId="467" priority="559">
      <formula>IF($P99="PERSISTE",1,0)</formula>
    </cfRule>
    <cfRule type="expression" dxfId="466" priority="560">
      <formula>IF($P99="PARCIALMENTE ATENDIDA",1,0)</formula>
    </cfRule>
    <cfRule type="expression" priority="561">
      <formula>IF($P99="ATENDIDA",1,0)</formula>
    </cfRule>
    <cfRule type="expression" dxfId="465" priority="562">
      <formula>IF($P99="DETECTADA",1,0)</formula>
    </cfRule>
  </conditionalFormatting>
  <conditionalFormatting sqref="P100">
    <cfRule type="expression" dxfId="464" priority="551">
      <formula>IF($P100="CONTINÚA",1,0)</formula>
    </cfRule>
    <cfRule type="expression" dxfId="463" priority="552">
      <formula>IF($P100="REQUERIMIENTO",1,0)</formula>
    </cfRule>
    <cfRule type="expression" dxfId="462" priority="553">
      <formula>IF($P100="PERSISTE",1,0)</formula>
    </cfRule>
    <cfRule type="expression" dxfId="461" priority="554">
      <formula>IF($P100="PARCIALMENTE ATENDIDA",1,0)</formula>
    </cfRule>
    <cfRule type="expression" priority="555">
      <formula>IF($P100="ATENDIDA",1,0)</formula>
    </cfRule>
    <cfRule type="expression" dxfId="460" priority="556">
      <formula>IF($P100="DETECTADA",1,0)</formula>
    </cfRule>
  </conditionalFormatting>
  <conditionalFormatting sqref="C100:D104">
    <cfRule type="containsText" dxfId="459" priority="550" operator="containsText" text="S/D">
      <formula>NOT(ISERROR(SEARCH("S/D",C100)))</formula>
    </cfRule>
  </conditionalFormatting>
  <conditionalFormatting sqref="G100:G104 A100:A104">
    <cfRule type="cellIs" dxfId="458" priority="549" operator="equal">
      <formula>900000000</formula>
    </cfRule>
  </conditionalFormatting>
  <conditionalFormatting sqref="C100:D104">
    <cfRule type="notContainsText" dxfId="457" priority="547" operator="notContains" text="S/D">
      <formula>ISERROR(SEARCH("S/D",C100))</formula>
    </cfRule>
  </conditionalFormatting>
  <conditionalFormatting sqref="H100:H104">
    <cfRule type="notContainsErrors" dxfId="456" priority="546">
      <formula>NOT(ISERROR(H100))</formula>
    </cfRule>
    <cfRule type="containsErrors" dxfId="455" priority="548">
      <formula>ISERROR(H100)</formula>
    </cfRule>
  </conditionalFormatting>
  <conditionalFormatting sqref="P102">
    <cfRule type="expression" dxfId="454" priority="540">
      <formula>IF($P102="CONTINÚA",1,0)</formula>
    </cfRule>
    <cfRule type="expression" dxfId="453" priority="541">
      <formula>IF($P102="REQUERIMIENTO",1,0)</formula>
    </cfRule>
    <cfRule type="expression" dxfId="452" priority="542">
      <formula>IF($P102="PERSISTE",1,0)</formula>
    </cfRule>
    <cfRule type="expression" dxfId="451" priority="543">
      <formula>IF($P102="PARCIALMENTE ATENDIDA",1,0)</formula>
    </cfRule>
    <cfRule type="expression" priority="544">
      <formula>IF($P102="ATENDIDA",1,0)</formula>
    </cfRule>
    <cfRule type="expression" dxfId="450" priority="545">
      <formula>IF($P102="DETECTADA",1,0)</formula>
    </cfRule>
  </conditionalFormatting>
  <conditionalFormatting sqref="P103">
    <cfRule type="expression" dxfId="449" priority="534">
      <formula>IF($P103="CONTINÚA",1,0)</formula>
    </cfRule>
    <cfRule type="expression" dxfId="448" priority="535">
      <formula>IF($P103="REQUERIMIENTO",1,0)</formula>
    </cfRule>
    <cfRule type="expression" dxfId="447" priority="536">
      <formula>IF($P103="PERSISTE",1,0)</formula>
    </cfRule>
    <cfRule type="expression" dxfId="446" priority="537">
      <formula>IF($P103="PARCIALMENTE ATENDIDA",1,0)</formula>
    </cfRule>
    <cfRule type="expression" priority="538">
      <formula>IF($P103="ATENDIDA",1,0)</formula>
    </cfRule>
    <cfRule type="expression" dxfId="445" priority="539">
      <formula>IF($P103="DETECTADA",1,0)</formula>
    </cfRule>
  </conditionalFormatting>
  <conditionalFormatting sqref="P104">
    <cfRule type="expression" dxfId="444" priority="528">
      <formula>IF($P104="CONTINÚA",1,0)</formula>
    </cfRule>
    <cfRule type="expression" dxfId="443" priority="529">
      <formula>IF($P104="REQUERIMIENTO",1,0)</formula>
    </cfRule>
    <cfRule type="expression" dxfId="442" priority="530">
      <formula>IF($P104="PERSISTE",1,0)</formula>
    </cfRule>
    <cfRule type="expression" dxfId="441" priority="531">
      <formula>IF($P104="PARCIALMENTE ATENDIDA",1,0)</formula>
    </cfRule>
    <cfRule type="expression" priority="532">
      <formula>IF($P104="ATENDIDA",1,0)</formula>
    </cfRule>
    <cfRule type="expression" dxfId="440" priority="533">
      <formula>IF($P104="DETECTADA",1,0)</formula>
    </cfRule>
  </conditionalFormatting>
  <conditionalFormatting sqref="C106:D106">
    <cfRule type="containsText" dxfId="439" priority="527" operator="containsText" text="S/D">
      <formula>NOT(ISERROR(SEARCH("S/D",C106)))</formula>
    </cfRule>
  </conditionalFormatting>
  <conditionalFormatting sqref="A106 G106">
    <cfRule type="cellIs" dxfId="438" priority="526" operator="equal">
      <formula>900000000</formula>
    </cfRule>
  </conditionalFormatting>
  <conditionalFormatting sqref="C106:D106">
    <cfRule type="notContainsText" dxfId="437" priority="524" operator="notContains" text="S/D">
      <formula>ISERROR(SEARCH("S/D",C106))</formula>
    </cfRule>
  </conditionalFormatting>
  <conditionalFormatting sqref="H106">
    <cfRule type="notContainsErrors" dxfId="436" priority="523">
      <formula>NOT(ISERROR(H106))</formula>
    </cfRule>
    <cfRule type="containsErrors" dxfId="435" priority="525">
      <formula>ISERROR(H106)</formula>
    </cfRule>
  </conditionalFormatting>
  <conditionalFormatting sqref="P108">
    <cfRule type="expression" dxfId="434" priority="517">
      <formula>IF($P108="CONTINÚA",1,0)</formula>
    </cfRule>
    <cfRule type="expression" dxfId="433" priority="518">
      <formula>IF($P108="REQUERIMIENTO",1,0)</formula>
    </cfRule>
    <cfRule type="expression" dxfId="432" priority="519">
      <formula>IF($P108="PERSISTE",1,0)</formula>
    </cfRule>
    <cfRule type="expression" dxfId="431" priority="520">
      <formula>IF($P108="PARCIALMENTE ATENDIDA",1,0)</formula>
    </cfRule>
    <cfRule type="expression" priority="521">
      <formula>IF($P108="ATENDIDA",1,0)</formula>
    </cfRule>
    <cfRule type="expression" dxfId="430" priority="522">
      <formula>IF($P108="DETECTADA",1,0)</formula>
    </cfRule>
  </conditionalFormatting>
  <conditionalFormatting sqref="C107:D108">
    <cfRule type="containsText" dxfId="429" priority="516" operator="containsText" text="S/D">
      <formula>NOT(ISERROR(SEARCH("S/D",C107)))</formula>
    </cfRule>
  </conditionalFormatting>
  <conditionalFormatting sqref="A107:A108 G107:G108">
    <cfRule type="cellIs" dxfId="428" priority="515" operator="equal">
      <formula>900000000</formula>
    </cfRule>
  </conditionalFormatting>
  <conditionalFormatting sqref="C107:D108">
    <cfRule type="notContainsText" dxfId="427" priority="513" operator="notContains" text="S/D">
      <formula>ISERROR(SEARCH("S/D",C107))</formula>
    </cfRule>
  </conditionalFormatting>
  <conditionalFormatting sqref="H107:H108">
    <cfRule type="notContainsErrors" dxfId="426" priority="512">
      <formula>NOT(ISERROR(H107))</formula>
    </cfRule>
    <cfRule type="containsErrors" dxfId="425" priority="514">
      <formula>ISERROR(H107)</formula>
    </cfRule>
  </conditionalFormatting>
  <conditionalFormatting sqref="P118">
    <cfRule type="expression" dxfId="424" priority="506">
      <formula>IF($P118="CONTINÚA",1,0)</formula>
    </cfRule>
    <cfRule type="expression" dxfId="423" priority="507">
      <formula>IF($P118="REQUERIMIENTO",1,0)</formula>
    </cfRule>
    <cfRule type="expression" dxfId="422" priority="508">
      <formula>IF($P118="PERSISTE",1,0)</formula>
    </cfRule>
    <cfRule type="expression" dxfId="421" priority="509">
      <formula>IF($P118="PARCIALMENTE ATENDIDA",1,0)</formula>
    </cfRule>
    <cfRule type="expression" priority="510">
      <formula>IF($P118="ATENDIDA",1,0)</formula>
    </cfRule>
    <cfRule type="expression" dxfId="420" priority="511">
      <formula>IF($P118="DETECTADA",1,0)</formula>
    </cfRule>
  </conditionalFormatting>
  <conditionalFormatting sqref="C118:D118">
    <cfRule type="containsText" dxfId="419" priority="505" operator="containsText" text="S/D">
      <formula>NOT(ISERROR(SEARCH("S/D",C118)))</formula>
    </cfRule>
  </conditionalFormatting>
  <conditionalFormatting sqref="G118 A118">
    <cfRule type="cellIs" dxfId="418" priority="504" operator="equal">
      <formula>900000000</formula>
    </cfRule>
  </conditionalFormatting>
  <conditionalFormatting sqref="C118:D118">
    <cfRule type="notContainsText" dxfId="417" priority="502" operator="notContains" text="S/D">
      <formula>ISERROR(SEARCH("S/D",C118))</formula>
    </cfRule>
  </conditionalFormatting>
  <conditionalFormatting sqref="H118">
    <cfRule type="notContainsErrors" dxfId="416" priority="501">
      <formula>NOT(ISERROR(H118))</formula>
    </cfRule>
    <cfRule type="containsErrors" dxfId="415" priority="503">
      <formula>ISERROR(H118)</formula>
    </cfRule>
  </conditionalFormatting>
  <conditionalFormatting sqref="C119:D119">
    <cfRule type="containsText" dxfId="414" priority="500" operator="containsText" text="S/D">
      <formula>NOT(ISERROR(SEARCH("S/D",C119)))</formula>
    </cfRule>
  </conditionalFormatting>
  <conditionalFormatting sqref="G119 A119">
    <cfRule type="cellIs" dxfId="413" priority="499" operator="equal">
      <formula>900000000</formula>
    </cfRule>
  </conditionalFormatting>
  <conditionalFormatting sqref="C119:D119">
    <cfRule type="notContainsText" dxfId="412" priority="497" operator="notContains" text="S/D">
      <formula>ISERROR(SEARCH("S/D",C119))</formula>
    </cfRule>
  </conditionalFormatting>
  <conditionalFormatting sqref="H119">
    <cfRule type="notContainsErrors" dxfId="411" priority="496">
      <formula>NOT(ISERROR(H119))</formula>
    </cfRule>
    <cfRule type="containsErrors" dxfId="410" priority="498">
      <formula>ISERROR(H119)</formula>
    </cfRule>
  </conditionalFormatting>
  <conditionalFormatting sqref="P119">
    <cfRule type="expression" dxfId="409" priority="490">
      <formula>IF($P119="CONTINÚA",1,0)</formula>
    </cfRule>
    <cfRule type="expression" dxfId="408" priority="491">
      <formula>IF($P119="REQUERIMIENTO",1,0)</formula>
    </cfRule>
    <cfRule type="expression" dxfId="407" priority="492">
      <formula>IF($P119="PERSISTE",1,0)</formula>
    </cfRule>
    <cfRule type="expression" dxfId="406" priority="493">
      <formula>IF($P119="PARCIALMENTE ATENDIDA",1,0)</formula>
    </cfRule>
    <cfRule type="expression" priority="494">
      <formula>IF($P119="ATENDIDA",1,0)</formula>
    </cfRule>
    <cfRule type="expression" dxfId="405" priority="495">
      <formula>IF($P119="DETECTADA",1,0)</formula>
    </cfRule>
  </conditionalFormatting>
  <conditionalFormatting sqref="P120">
    <cfRule type="expression" dxfId="404" priority="484">
      <formula>IF($P120="CONTINÚA",1,0)</formula>
    </cfRule>
    <cfRule type="expression" dxfId="403" priority="485">
      <formula>IF($P120="REQUERIMIENTO",1,0)</formula>
    </cfRule>
    <cfRule type="expression" dxfId="402" priority="486">
      <formula>IF($P120="PERSISTE",1,0)</formula>
    </cfRule>
    <cfRule type="expression" dxfId="401" priority="487">
      <formula>IF($P120="PARCIALMENTE ATENDIDA",1,0)</formula>
    </cfRule>
    <cfRule type="expression" priority="488">
      <formula>IF($P120="ATENDIDA",1,0)</formula>
    </cfRule>
    <cfRule type="expression" dxfId="400" priority="489">
      <formula>IF($P120="DETECTADA",1,0)</formula>
    </cfRule>
  </conditionalFormatting>
  <conditionalFormatting sqref="C120:D120">
    <cfRule type="containsText" dxfId="399" priority="483" operator="containsText" text="S/D">
      <formula>NOT(ISERROR(SEARCH("S/D",C120)))</formula>
    </cfRule>
  </conditionalFormatting>
  <conditionalFormatting sqref="G120 A120">
    <cfRule type="cellIs" dxfId="398" priority="482" operator="equal">
      <formula>900000000</formula>
    </cfRule>
  </conditionalFormatting>
  <conditionalFormatting sqref="C120:D120">
    <cfRule type="notContainsText" dxfId="397" priority="480" operator="notContains" text="S/D">
      <formula>ISERROR(SEARCH("S/D",C120))</formula>
    </cfRule>
  </conditionalFormatting>
  <conditionalFormatting sqref="H120">
    <cfRule type="notContainsErrors" dxfId="396" priority="479">
      <formula>NOT(ISERROR(H120))</formula>
    </cfRule>
    <cfRule type="containsErrors" dxfId="395" priority="481">
      <formula>ISERROR(H120)</formula>
    </cfRule>
  </conditionalFormatting>
  <conditionalFormatting sqref="P110">
    <cfRule type="expression" dxfId="394" priority="468">
      <formula>IF($P110="CONTINÚA",1,0)</formula>
    </cfRule>
    <cfRule type="expression" dxfId="393" priority="469">
      <formula>IF($P110="REQUERIMIENTO",1,0)</formula>
    </cfRule>
    <cfRule type="expression" dxfId="392" priority="470">
      <formula>IF($P110="PERSISTE",1,0)</formula>
    </cfRule>
    <cfRule type="expression" dxfId="391" priority="471">
      <formula>IF($P110="PARCIALMENTE ATENDIDA",1,0)</formula>
    </cfRule>
    <cfRule type="expression" priority="472">
      <formula>IF($P110="ATENDIDA",1,0)</formula>
    </cfRule>
    <cfRule type="expression" dxfId="390" priority="473">
      <formula>IF($P110="DETECTADA",1,0)</formula>
    </cfRule>
  </conditionalFormatting>
  <conditionalFormatting sqref="C110:D110">
    <cfRule type="containsText" dxfId="389" priority="467" operator="containsText" text="S/D">
      <formula>NOT(ISERROR(SEARCH("S/D",C110)))</formula>
    </cfRule>
  </conditionalFormatting>
  <conditionalFormatting sqref="G110 A110">
    <cfRule type="cellIs" dxfId="388" priority="466" operator="equal">
      <formula>900000000</formula>
    </cfRule>
  </conditionalFormatting>
  <conditionalFormatting sqref="C110:D110">
    <cfRule type="notContainsText" dxfId="387" priority="464" operator="notContains" text="S/D">
      <formula>ISERROR(SEARCH("S/D",C110))</formula>
    </cfRule>
  </conditionalFormatting>
  <conditionalFormatting sqref="H110">
    <cfRule type="notContainsErrors" dxfId="386" priority="463">
      <formula>NOT(ISERROR(H110))</formula>
    </cfRule>
    <cfRule type="containsErrors" dxfId="385" priority="465">
      <formula>ISERROR(H110)</formula>
    </cfRule>
  </conditionalFormatting>
  <conditionalFormatting sqref="C111:D111">
    <cfRule type="containsText" dxfId="384" priority="462" operator="containsText" text="S/D">
      <formula>NOT(ISERROR(SEARCH("S/D",C111)))</formula>
    </cfRule>
  </conditionalFormatting>
  <conditionalFormatting sqref="G111 A111">
    <cfRule type="cellIs" dxfId="383" priority="461" operator="equal">
      <formula>900000000</formula>
    </cfRule>
  </conditionalFormatting>
  <conditionalFormatting sqref="C111:D111">
    <cfRule type="notContainsText" dxfId="382" priority="459" operator="notContains" text="S/D">
      <formula>ISERROR(SEARCH("S/D",C111))</formula>
    </cfRule>
  </conditionalFormatting>
  <conditionalFormatting sqref="H111">
    <cfRule type="notContainsErrors" dxfId="381" priority="458">
      <formula>NOT(ISERROR(H111))</formula>
    </cfRule>
    <cfRule type="containsErrors" dxfId="380" priority="460">
      <formula>ISERROR(H111)</formula>
    </cfRule>
  </conditionalFormatting>
  <conditionalFormatting sqref="P111">
    <cfRule type="expression" dxfId="379" priority="452">
      <formula>IF($P111="CONTINÚA",1,0)</formula>
    </cfRule>
    <cfRule type="expression" dxfId="378" priority="453">
      <formula>IF($P111="REQUERIMIENTO",1,0)</formula>
    </cfRule>
    <cfRule type="expression" dxfId="377" priority="454">
      <formula>IF($P111="PERSISTE",1,0)</formula>
    </cfRule>
    <cfRule type="expression" dxfId="376" priority="455">
      <formula>IF($P111="PARCIALMENTE ATENDIDA",1,0)</formula>
    </cfRule>
    <cfRule type="expression" priority="456">
      <formula>IF($P111="ATENDIDA",1,0)</formula>
    </cfRule>
    <cfRule type="expression" dxfId="375" priority="457">
      <formula>IF($P111="DETECTADA",1,0)</formula>
    </cfRule>
  </conditionalFormatting>
  <conditionalFormatting sqref="P112">
    <cfRule type="expression" dxfId="374" priority="446">
      <formula>IF($P112="CONTINÚA",1,0)</formula>
    </cfRule>
    <cfRule type="expression" dxfId="373" priority="447">
      <formula>IF($P112="REQUERIMIENTO",1,0)</formula>
    </cfRule>
    <cfRule type="expression" dxfId="372" priority="448">
      <formula>IF($P112="PERSISTE",1,0)</formula>
    </cfRule>
    <cfRule type="expression" dxfId="371" priority="449">
      <formula>IF($P112="PARCIALMENTE ATENDIDA",1,0)</formula>
    </cfRule>
    <cfRule type="expression" priority="450">
      <formula>IF($P112="ATENDIDA",1,0)</formula>
    </cfRule>
    <cfRule type="expression" dxfId="370" priority="451">
      <formula>IF($P112="DETECTADA",1,0)</formula>
    </cfRule>
  </conditionalFormatting>
  <conditionalFormatting sqref="C112:D112">
    <cfRule type="containsText" dxfId="369" priority="445" operator="containsText" text="S/D">
      <formula>NOT(ISERROR(SEARCH("S/D",C112)))</formula>
    </cfRule>
  </conditionalFormatting>
  <conditionalFormatting sqref="G112 A112">
    <cfRule type="cellIs" dxfId="368" priority="444" operator="equal">
      <formula>900000000</formula>
    </cfRule>
  </conditionalFormatting>
  <conditionalFormatting sqref="C112:D112">
    <cfRule type="notContainsText" dxfId="367" priority="442" operator="notContains" text="S/D">
      <formula>ISERROR(SEARCH("S/D",C112))</formula>
    </cfRule>
  </conditionalFormatting>
  <conditionalFormatting sqref="H112">
    <cfRule type="notContainsErrors" dxfId="366" priority="441">
      <formula>NOT(ISERROR(H112))</formula>
    </cfRule>
    <cfRule type="containsErrors" dxfId="365" priority="443">
      <formula>ISERROR(H112)</formula>
    </cfRule>
  </conditionalFormatting>
  <conditionalFormatting sqref="C113:D113">
    <cfRule type="containsText" dxfId="364" priority="417" operator="containsText" text="S/D">
      <formula>NOT(ISERROR(SEARCH("S/D",C113)))</formula>
    </cfRule>
  </conditionalFormatting>
  <conditionalFormatting sqref="G113 A113">
    <cfRule type="cellIs" dxfId="363" priority="416" operator="equal">
      <formula>900000000</formula>
    </cfRule>
  </conditionalFormatting>
  <conditionalFormatting sqref="C113:D113">
    <cfRule type="notContainsText" dxfId="362" priority="414" operator="notContains" text="S/D">
      <formula>ISERROR(SEARCH("S/D",C113))</formula>
    </cfRule>
  </conditionalFormatting>
  <conditionalFormatting sqref="H113">
    <cfRule type="notContainsErrors" dxfId="361" priority="413">
      <formula>NOT(ISERROR(H113))</formula>
    </cfRule>
    <cfRule type="containsErrors" dxfId="360" priority="415">
      <formula>ISERROR(H113)</formula>
    </cfRule>
  </conditionalFormatting>
  <conditionalFormatting sqref="P113">
    <cfRule type="expression" dxfId="359" priority="407">
      <formula>IF($P113="CONTINÚA",1,0)</formula>
    </cfRule>
    <cfRule type="expression" dxfId="358" priority="408">
      <formula>IF($P113="REQUERIMIENTO",1,0)</formula>
    </cfRule>
    <cfRule type="expression" dxfId="357" priority="409">
      <formula>IF($P113="PERSISTE",1,0)</formula>
    </cfRule>
    <cfRule type="expression" dxfId="356" priority="410">
      <formula>IF($P113="PARCIALMENTE ATENDIDA",1,0)</formula>
    </cfRule>
    <cfRule type="expression" priority="411">
      <formula>IF($P113="ATENDIDA",1,0)</formula>
    </cfRule>
    <cfRule type="expression" dxfId="355" priority="412">
      <formula>IF($P113="DETECTADA",1,0)</formula>
    </cfRule>
  </conditionalFormatting>
  <conditionalFormatting sqref="P114">
    <cfRule type="expression" dxfId="354" priority="401">
      <formula>IF($P114="CONTINÚA",1,0)</formula>
    </cfRule>
    <cfRule type="expression" dxfId="353" priority="402">
      <formula>IF($P114="REQUERIMIENTO",1,0)</formula>
    </cfRule>
    <cfRule type="expression" dxfId="352" priority="403">
      <formula>IF($P114="PERSISTE",1,0)</formula>
    </cfRule>
    <cfRule type="expression" dxfId="351" priority="404">
      <formula>IF($P114="PARCIALMENTE ATENDIDA",1,0)</formula>
    </cfRule>
    <cfRule type="expression" priority="405">
      <formula>IF($P114="ATENDIDA",1,0)</formula>
    </cfRule>
    <cfRule type="expression" dxfId="350" priority="406">
      <formula>IF($P114="DETECTADA",1,0)</formula>
    </cfRule>
  </conditionalFormatting>
  <conditionalFormatting sqref="P115">
    <cfRule type="expression" dxfId="349" priority="395">
      <formula>IF($P115="CONTINÚA",1,0)</formula>
    </cfRule>
    <cfRule type="expression" dxfId="348" priority="396">
      <formula>IF($P115="REQUERIMIENTO",1,0)</formula>
    </cfRule>
    <cfRule type="expression" dxfId="347" priority="397">
      <formula>IF($P115="PERSISTE",1,0)</formula>
    </cfRule>
    <cfRule type="expression" dxfId="346" priority="398">
      <formula>IF($P115="PARCIALMENTE ATENDIDA",1,0)</formula>
    </cfRule>
    <cfRule type="expression" priority="399">
      <formula>IF($P115="ATENDIDA",1,0)</formula>
    </cfRule>
    <cfRule type="expression" dxfId="345" priority="400">
      <formula>IF($P115="DETECTADA",1,0)</formula>
    </cfRule>
  </conditionalFormatting>
  <conditionalFormatting sqref="C114:D115">
    <cfRule type="containsText" dxfId="344" priority="394" operator="containsText" text="S/D">
      <formula>NOT(ISERROR(SEARCH("S/D",C114)))</formula>
    </cfRule>
  </conditionalFormatting>
  <conditionalFormatting sqref="G114:G115 A114:A115">
    <cfRule type="cellIs" dxfId="343" priority="393" operator="equal">
      <formula>900000000</formula>
    </cfRule>
  </conditionalFormatting>
  <conditionalFormatting sqref="C114:D115">
    <cfRule type="notContainsText" dxfId="342" priority="391" operator="notContains" text="S/D">
      <formula>ISERROR(SEARCH("S/D",C114))</formula>
    </cfRule>
  </conditionalFormatting>
  <conditionalFormatting sqref="H114:H115">
    <cfRule type="notContainsErrors" dxfId="341" priority="390">
      <formula>NOT(ISERROR(H114))</formula>
    </cfRule>
    <cfRule type="containsErrors" dxfId="340" priority="392">
      <formula>ISERROR(H114)</formula>
    </cfRule>
  </conditionalFormatting>
  <conditionalFormatting sqref="C116:D116">
    <cfRule type="containsText" dxfId="339" priority="389" operator="containsText" text="S/D">
      <formula>NOT(ISERROR(SEARCH("S/D",C116)))</formula>
    </cfRule>
  </conditionalFormatting>
  <conditionalFormatting sqref="G116 A116">
    <cfRule type="cellIs" dxfId="338" priority="388" operator="equal">
      <formula>900000000</formula>
    </cfRule>
  </conditionalFormatting>
  <conditionalFormatting sqref="C116:D116">
    <cfRule type="notContainsText" dxfId="337" priority="386" operator="notContains" text="S/D">
      <formula>ISERROR(SEARCH("S/D",C116))</formula>
    </cfRule>
  </conditionalFormatting>
  <conditionalFormatting sqref="H116">
    <cfRule type="notContainsErrors" dxfId="336" priority="385">
      <formula>NOT(ISERROR(H116))</formula>
    </cfRule>
    <cfRule type="containsErrors" dxfId="335" priority="387">
      <formula>ISERROR(H116)</formula>
    </cfRule>
  </conditionalFormatting>
  <conditionalFormatting sqref="P122">
    <cfRule type="expression" dxfId="334" priority="379">
      <formula>IF($P122="CONTINÚA",1,0)</formula>
    </cfRule>
    <cfRule type="expression" dxfId="333" priority="380">
      <formula>IF($P122="REQUERIMIENTO",1,0)</formula>
    </cfRule>
    <cfRule type="expression" dxfId="332" priority="381">
      <formula>IF($P122="PERSISTE",1,0)</formula>
    </cfRule>
    <cfRule type="expression" dxfId="331" priority="382">
      <formula>IF($P122="PARCIALMENTE ATENDIDA",1,0)</formula>
    </cfRule>
    <cfRule type="expression" priority="383">
      <formula>IF($P122="ATENDIDA",1,0)</formula>
    </cfRule>
    <cfRule type="expression" dxfId="330" priority="384">
      <formula>IF($P122="DETECTADA",1,0)</formula>
    </cfRule>
  </conditionalFormatting>
  <conditionalFormatting sqref="C122:D122">
    <cfRule type="containsText" dxfId="329" priority="378" operator="containsText" text="S/D">
      <formula>NOT(ISERROR(SEARCH("S/D",C122)))</formula>
    </cfRule>
  </conditionalFormatting>
  <conditionalFormatting sqref="A122 G122">
    <cfRule type="cellIs" dxfId="328" priority="377" operator="equal">
      <formula>900000000</formula>
    </cfRule>
  </conditionalFormatting>
  <conditionalFormatting sqref="C122:D122">
    <cfRule type="notContainsText" dxfId="327" priority="375" operator="notContains" text="S/D">
      <formula>ISERROR(SEARCH("S/D",C122))</formula>
    </cfRule>
  </conditionalFormatting>
  <conditionalFormatting sqref="H122">
    <cfRule type="notContainsErrors" dxfId="326" priority="374">
      <formula>NOT(ISERROR(H122))</formula>
    </cfRule>
    <cfRule type="containsErrors" dxfId="325" priority="376">
      <formula>ISERROR(H122)</formula>
    </cfRule>
  </conditionalFormatting>
  <conditionalFormatting sqref="C15:D19 C23:D23 C35:D35 C31:D31 C37:D93 C8:D12">
    <cfRule type="containsText" dxfId="324" priority="373" operator="containsText" text="S/D">
      <formula>NOT(ISERROR(SEARCH("S/D",C8)))</formula>
    </cfRule>
  </conditionalFormatting>
  <conditionalFormatting sqref="G15:G19 G23 G35 G31 G37:G93 A8:A93 G8:G12">
    <cfRule type="cellIs" dxfId="323" priority="372" operator="equal">
      <formula>900000000</formula>
    </cfRule>
  </conditionalFormatting>
  <conditionalFormatting sqref="C15:D19 C23:D23 C35:D35 C31:D31 C37:D93 C8:D12">
    <cfRule type="notContainsText" dxfId="322" priority="370" operator="notContains" text="S/D">
      <formula>ISERROR(SEARCH("S/D",C8))</formula>
    </cfRule>
  </conditionalFormatting>
  <conditionalFormatting sqref="H15:H19 H23 H35 H31 H37:H93 H8:H12">
    <cfRule type="notContainsErrors" dxfId="321" priority="369">
      <formula>NOT(ISERROR(H8))</formula>
    </cfRule>
    <cfRule type="containsErrors" dxfId="320" priority="371">
      <formula>ISERROR(H8)</formula>
    </cfRule>
  </conditionalFormatting>
  <conditionalFormatting sqref="P38:P41 P84:P88">
    <cfRule type="expression" dxfId="319" priority="357">
      <formula>IF($P38="CONTINUA",1,0)</formula>
    </cfRule>
    <cfRule type="expression" dxfId="318" priority="358">
      <formula>IF($P38="REQUERIMIENTO",1,0)</formula>
    </cfRule>
    <cfRule type="expression" dxfId="317" priority="359">
      <formula>IF($P38="PERSISTE",1,0)</formula>
    </cfRule>
    <cfRule type="expression" dxfId="316" priority="360">
      <formula>IF($P38="PARCIALMENTE ATENDIDA",1,0)</formula>
    </cfRule>
    <cfRule type="expression" priority="361">
      <formula>IF($P38="ATENDIDA",1,0)</formula>
    </cfRule>
    <cfRule type="expression" dxfId="315" priority="362">
      <formula>IF($P38="DETECTADA",1,0)</formula>
    </cfRule>
  </conditionalFormatting>
  <conditionalFormatting sqref="P38:P41">
    <cfRule type="expression" dxfId="314" priority="351">
      <formula>IF($P38="CONTINUA",1,0)</formula>
    </cfRule>
    <cfRule type="expression" dxfId="313" priority="352">
      <formula>IF($P38="REQUERIMIENTO",1,0)</formula>
    </cfRule>
    <cfRule type="expression" dxfId="312" priority="353">
      <formula>IF($P38="PERSISTE",1,0)</formula>
    </cfRule>
    <cfRule type="expression" dxfId="311" priority="354">
      <formula>IF($P38="PARCIALMENTE ATENDIDA",1,0)</formula>
    </cfRule>
    <cfRule type="expression" priority="355">
      <formula>IF($P38="ATENDIDA",1,0)</formula>
    </cfRule>
    <cfRule type="expression" dxfId="310" priority="356">
      <formula>IF($P38="DETECTADA",1,0)</formula>
    </cfRule>
  </conditionalFormatting>
  <conditionalFormatting sqref="A44:A47">
    <cfRule type="cellIs" dxfId="309" priority="350" operator="equal">
      <formula>900000000</formula>
    </cfRule>
  </conditionalFormatting>
  <conditionalFormatting sqref="A44:A47">
    <cfRule type="cellIs" dxfId="308" priority="349" operator="equal">
      <formula>900000000</formula>
    </cfRule>
  </conditionalFormatting>
  <conditionalFormatting sqref="P44:P47">
    <cfRule type="expression" dxfId="307" priority="343">
      <formula>IF($P44="CONTINUA",1,0)</formula>
    </cfRule>
    <cfRule type="expression" dxfId="306" priority="344">
      <formula>IF($P44="REQUERIMIENTO",1,0)</formula>
    </cfRule>
    <cfRule type="expression" dxfId="305" priority="345">
      <formula>IF($P44="PERSISTE",1,0)</formula>
    </cfRule>
    <cfRule type="expression" dxfId="304" priority="346">
      <formula>IF($P44="PARCIALMENTE ATENDIDA",1,0)</formula>
    </cfRule>
    <cfRule type="expression" priority="347">
      <formula>IF($P44="ATENDIDA",1,0)</formula>
    </cfRule>
    <cfRule type="expression" dxfId="303" priority="348">
      <formula>IF($P44="DETECTADA",1,0)</formula>
    </cfRule>
  </conditionalFormatting>
  <conditionalFormatting sqref="P44:P47">
    <cfRule type="expression" dxfId="302" priority="337">
      <formula>IF($P44="CONTINUA",1,0)</formula>
    </cfRule>
    <cfRule type="expression" dxfId="301" priority="338">
      <formula>IF($P44="REQUERIMIENTO",1,0)</formula>
    </cfRule>
    <cfRule type="expression" dxfId="300" priority="339">
      <formula>IF($P44="PERSISTE",1,0)</formula>
    </cfRule>
    <cfRule type="expression" dxfId="299" priority="340">
      <formula>IF($P44="PARCIALMENTE ATENDIDA",1,0)</formula>
    </cfRule>
    <cfRule type="expression" priority="341">
      <formula>IF($P44="ATENDIDA",1,0)</formula>
    </cfRule>
    <cfRule type="expression" dxfId="298" priority="342">
      <formula>IF($P44="DETECTADA",1,0)</formula>
    </cfRule>
  </conditionalFormatting>
  <conditionalFormatting sqref="P56">
    <cfRule type="expression" dxfId="297" priority="331">
      <formula>IF($P56="CONTINUA",1,0)</formula>
    </cfRule>
    <cfRule type="expression" dxfId="296" priority="332">
      <formula>IF($P56="REQUERIMIENTO",1,0)</formula>
    </cfRule>
    <cfRule type="expression" dxfId="295" priority="333">
      <formula>IF($P56="PERSISTE",1,0)</formula>
    </cfRule>
    <cfRule type="expression" dxfId="294" priority="334">
      <formula>IF($P56="PARCIALMENTE ATENDIDA",1,0)</formula>
    </cfRule>
    <cfRule type="expression" priority="335">
      <formula>IF($P56="ATENDIDA",1,0)</formula>
    </cfRule>
    <cfRule type="expression" dxfId="293" priority="336">
      <formula>IF($P56="DETECTADA",1,0)</formula>
    </cfRule>
  </conditionalFormatting>
  <conditionalFormatting sqref="P56">
    <cfRule type="expression" dxfId="292" priority="325">
      <formula>IF($P56="CONTINUA",1,0)</formula>
    </cfRule>
    <cfRule type="expression" dxfId="291" priority="326">
      <formula>IF($P56="REQUERIMIENTO",1,0)</formula>
    </cfRule>
    <cfRule type="expression" dxfId="290" priority="327">
      <formula>IF($P56="PERSISTE",1,0)</formula>
    </cfRule>
    <cfRule type="expression" dxfId="289" priority="328">
      <formula>IF($P56="PARCIALMENTE ATENDIDA",1,0)</formula>
    </cfRule>
    <cfRule type="expression" priority="329">
      <formula>IF($P56="ATENDIDA",1,0)</formula>
    </cfRule>
    <cfRule type="expression" dxfId="288" priority="330">
      <formula>IF($P56="DETECTADA",1,0)</formula>
    </cfRule>
  </conditionalFormatting>
  <conditionalFormatting sqref="P59">
    <cfRule type="expression" dxfId="287" priority="319">
      <formula>IF($P59="CONTINUA",1,0)</formula>
    </cfRule>
    <cfRule type="expression" dxfId="286" priority="320">
      <formula>IF($P59="REQUERIMIENTO",1,0)</formula>
    </cfRule>
    <cfRule type="expression" dxfId="285" priority="321">
      <formula>IF($P59="PERSISTE",1,0)</formula>
    </cfRule>
    <cfRule type="expression" dxfId="284" priority="322">
      <formula>IF($P59="PARCIALMENTE ATENDIDA",1,0)</formula>
    </cfRule>
    <cfRule type="expression" priority="323">
      <formula>IF($P59="ATENDIDA",1,0)</formula>
    </cfRule>
    <cfRule type="expression" dxfId="283" priority="324">
      <formula>IF($P59="DETECTADA",1,0)</formula>
    </cfRule>
  </conditionalFormatting>
  <conditionalFormatting sqref="P59">
    <cfRule type="expression" dxfId="282" priority="313">
      <formula>IF($P59="CONTINUA",1,0)</formula>
    </cfRule>
    <cfRule type="expression" dxfId="281" priority="314">
      <formula>IF($P59="REQUERIMIENTO",1,0)</formula>
    </cfRule>
    <cfRule type="expression" dxfId="280" priority="315">
      <formula>IF($P59="PERSISTE",1,0)</formula>
    </cfRule>
    <cfRule type="expression" dxfId="279" priority="316">
      <formula>IF($P59="PARCIALMENTE ATENDIDA",1,0)</formula>
    </cfRule>
    <cfRule type="expression" priority="317">
      <formula>IF($P59="ATENDIDA",1,0)</formula>
    </cfRule>
    <cfRule type="expression" dxfId="278" priority="318">
      <formula>IF($P59="DETECTADA",1,0)</formula>
    </cfRule>
  </conditionalFormatting>
  <conditionalFormatting sqref="P60">
    <cfRule type="expression" dxfId="277" priority="307">
      <formula>IF($P60="CONTINUA",1,0)</formula>
    </cfRule>
    <cfRule type="expression" dxfId="276" priority="308">
      <formula>IF($P60="REQUERIMIENTO",1,0)</formula>
    </cfRule>
    <cfRule type="expression" dxfId="275" priority="309">
      <formula>IF($P60="PERSISTE",1,0)</formula>
    </cfRule>
    <cfRule type="expression" dxfId="274" priority="310">
      <formula>IF($P60="PARCIALMENTE ATENDIDA",1,0)</formula>
    </cfRule>
    <cfRule type="expression" priority="311">
      <formula>IF($P60="ATENDIDA",1,0)</formula>
    </cfRule>
    <cfRule type="expression" dxfId="273" priority="312">
      <formula>IF($P60="DETECTADA",1,0)</formula>
    </cfRule>
  </conditionalFormatting>
  <conditionalFormatting sqref="P60">
    <cfRule type="expression" dxfId="272" priority="301">
      <formula>IF($P60="CONTINUA",1,0)</formula>
    </cfRule>
    <cfRule type="expression" dxfId="271" priority="302">
      <formula>IF($P60="REQUERIMIENTO",1,0)</formula>
    </cfRule>
    <cfRule type="expression" dxfId="270" priority="303">
      <formula>IF($P60="PERSISTE",1,0)</formula>
    </cfRule>
    <cfRule type="expression" dxfId="269" priority="304">
      <formula>IF($P60="PARCIALMENTE ATENDIDA",1,0)</formula>
    </cfRule>
    <cfRule type="expression" priority="305">
      <formula>IF($P60="ATENDIDA",1,0)</formula>
    </cfRule>
    <cfRule type="expression" dxfId="268" priority="306">
      <formula>IF($P60="DETECTADA",1,0)</formula>
    </cfRule>
  </conditionalFormatting>
  <conditionalFormatting sqref="P61">
    <cfRule type="expression" dxfId="267" priority="295">
      <formula>IF($P61="CONTINUA",1,0)</formula>
    </cfRule>
    <cfRule type="expression" dxfId="266" priority="296">
      <formula>IF($P61="REQUERIMIENTO",1,0)</formula>
    </cfRule>
    <cfRule type="expression" dxfId="265" priority="297">
      <formula>IF($P61="PERSISTE",1,0)</formula>
    </cfRule>
    <cfRule type="expression" dxfId="264" priority="298">
      <formula>IF($P61="PARCIALMENTE ATENDIDA",1,0)</formula>
    </cfRule>
    <cfRule type="expression" priority="299">
      <formula>IF($P61="ATENDIDA",1,0)</formula>
    </cfRule>
    <cfRule type="expression" dxfId="263" priority="300">
      <formula>IF($P61="DETECTADA",1,0)</formula>
    </cfRule>
  </conditionalFormatting>
  <conditionalFormatting sqref="P61">
    <cfRule type="expression" dxfId="262" priority="289">
      <formula>IF($P61="CONTINUA",1,0)</formula>
    </cfRule>
    <cfRule type="expression" dxfId="261" priority="290">
      <formula>IF($P61="REQUERIMIENTO",1,0)</formula>
    </cfRule>
    <cfRule type="expression" dxfId="260" priority="291">
      <formula>IF($P61="PERSISTE",1,0)</formula>
    </cfRule>
    <cfRule type="expression" dxfId="259" priority="292">
      <formula>IF($P61="PARCIALMENTE ATENDIDA",1,0)</formula>
    </cfRule>
    <cfRule type="expression" priority="293">
      <formula>IF($P61="ATENDIDA",1,0)</formula>
    </cfRule>
    <cfRule type="expression" dxfId="258" priority="294">
      <formula>IF($P61="DETECTADA",1,0)</formula>
    </cfRule>
  </conditionalFormatting>
  <conditionalFormatting sqref="P62">
    <cfRule type="expression" dxfId="257" priority="283">
      <formula>IF($P62="CONTINUA",1,0)</formula>
    </cfRule>
    <cfRule type="expression" dxfId="256" priority="284">
      <formula>IF($P62="REQUERIMIENTO",1,0)</formula>
    </cfRule>
    <cfRule type="expression" dxfId="255" priority="285">
      <formula>IF($P62="PERSISTE",1,0)</formula>
    </cfRule>
    <cfRule type="expression" dxfId="254" priority="286">
      <formula>IF($P62="PARCIALMENTE ATENDIDA",1,0)</formula>
    </cfRule>
    <cfRule type="expression" priority="287">
      <formula>IF($P62="ATENDIDA",1,0)</formula>
    </cfRule>
    <cfRule type="expression" dxfId="253" priority="288">
      <formula>IF($P62="DETECTADA",1,0)</formula>
    </cfRule>
  </conditionalFormatting>
  <conditionalFormatting sqref="P62">
    <cfRule type="expression" dxfId="252" priority="277">
      <formula>IF($P62="CONTINUA",1,0)</formula>
    </cfRule>
    <cfRule type="expression" dxfId="251" priority="278">
      <formula>IF($P62="REQUERIMIENTO",1,0)</formula>
    </cfRule>
    <cfRule type="expression" dxfId="250" priority="279">
      <formula>IF($P62="PERSISTE",1,0)</formula>
    </cfRule>
    <cfRule type="expression" dxfId="249" priority="280">
      <formula>IF($P62="PARCIALMENTE ATENDIDA",1,0)</formula>
    </cfRule>
    <cfRule type="expression" priority="281">
      <formula>IF($P62="ATENDIDA",1,0)</formula>
    </cfRule>
    <cfRule type="expression" dxfId="248" priority="282">
      <formula>IF($P62="DETECTADA",1,0)</formula>
    </cfRule>
  </conditionalFormatting>
  <conditionalFormatting sqref="P67">
    <cfRule type="expression" dxfId="247" priority="271">
      <formula>IF($P67="CONTINUA",1,0)</formula>
    </cfRule>
    <cfRule type="expression" dxfId="246" priority="272">
      <formula>IF($P67="REQUERIMIENTO",1,0)</formula>
    </cfRule>
    <cfRule type="expression" dxfId="245" priority="273">
      <formula>IF($P67="PERSISTE",1,0)</formula>
    </cfRule>
    <cfRule type="expression" dxfId="244" priority="274">
      <formula>IF($P67="PARCIALMENTE ATENDIDA",1,0)</formula>
    </cfRule>
    <cfRule type="expression" priority="275">
      <formula>IF($P67="ATENDIDA",1,0)</formula>
    </cfRule>
    <cfRule type="expression" dxfId="243" priority="276">
      <formula>IF($P67="DETECTADA",1,0)</formula>
    </cfRule>
  </conditionalFormatting>
  <conditionalFormatting sqref="P67">
    <cfRule type="expression" dxfId="242" priority="265">
      <formula>IF($P67="CONTINUA",1,0)</formula>
    </cfRule>
    <cfRule type="expression" dxfId="241" priority="266">
      <formula>IF($P67="REQUERIMIENTO",1,0)</formula>
    </cfRule>
    <cfRule type="expression" dxfId="240" priority="267">
      <formula>IF($P67="PERSISTE",1,0)</formula>
    </cfRule>
    <cfRule type="expression" dxfId="239" priority="268">
      <formula>IF($P67="PARCIALMENTE ATENDIDA",1,0)</formula>
    </cfRule>
    <cfRule type="expression" priority="269">
      <formula>IF($P67="ATENDIDA",1,0)</formula>
    </cfRule>
    <cfRule type="expression" dxfId="238" priority="270">
      <formula>IF($P67="DETECTADA",1,0)</formula>
    </cfRule>
  </conditionalFormatting>
  <conditionalFormatting sqref="P63">
    <cfRule type="expression" dxfId="237" priority="259">
      <formula>IF($P63="CONTINUA",1,0)</formula>
    </cfRule>
    <cfRule type="expression" dxfId="236" priority="260">
      <formula>IF($P63="REQUERIMIENTO",1,0)</formula>
    </cfRule>
    <cfRule type="expression" dxfId="235" priority="261">
      <formula>IF($P63="PERSISTE",1,0)</formula>
    </cfRule>
    <cfRule type="expression" dxfId="234" priority="262">
      <formula>IF($P63="PARCIALMENTE ATENDIDA",1,0)</formula>
    </cfRule>
    <cfRule type="expression" priority="263">
      <formula>IF($P63="ATENDIDA",1,0)</formula>
    </cfRule>
    <cfRule type="expression" dxfId="233" priority="264">
      <formula>IF($P63="DETECTADA",1,0)</formula>
    </cfRule>
  </conditionalFormatting>
  <conditionalFormatting sqref="P63">
    <cfRule type="expression" dxfId="232" priority="253">
      <formula>IF($P63="CONTINUA",1,0)</formula>
    </cfRule>
    <cfRule type="expression" dxfId="231" priority="254">
      <formula>IF($P63="REQUERIMIENTO",1,0)</formula>
    </cfRule>
    <cfRule type="expression" dxfId="230" priority="255">
      <formula>IF($P63="PERSISTE",1,0)</formula>
    </cfRule>
    <cfRule type="expression" dxfId="229" priority="256">
      <formula>IF($P63="PARCIALMENTE ATENDIDA",1,0)</formula>
    </cfRule>
    <cfRule type="expression" priority="257">
      <formula>IF($P63="ATENDIDA",1,0)</formula>
    </cfRule>
    <cfRule type="expression" dxfId="228" priority="258">
      <formula>IF($P63="DETECTADA",1,0)</formula>
    </cfRule>
  </conditionalFormatting>
  <conditionalFormatting sqref="P64">
    <cfRule type="expression" dxfId="227" priority="247">
      <formula>IF($P64="CONTINUA",1,0)</formula>
    </cfRule>
    <cfRule type="expression" dxfId="226" priority="248">
      <formula>IF($P64="REQUERIMIENTO",1,0)</formula>
    </cfRule>
    <cfRule type="expression" dxfId="225" priority="249">
      <formula>IF($P64="PERSISTE",1,0)</formula>
    </cfRule>
    <cfRule type="expression" dxfId="224" priority="250">
      <formula>IF($P64="PARCIALMENTE ATENDIDA",1,0)</formula>
    </cfRule>
    <cfRule type="expression" priority="251">
      <formula>IF($P64="ATENDIDA",1,0)</formula>
    </cfRule>
    <cfRule type="expression" dxfId="223" priority="252">
      <formula>IF($P64="DETECTADA",1,0)</formula>
    </cfRule>
  </conditionalFormatting>
  <conditionalFormatting sqref="P64">
    <cfRule type="expression" dxfId="222" priority="241">
      <formula>IF($P64="CONTINUA",1,0)</formula>
    </cfRule>
    <cfRule type="expression" dxfId="221" priority="242">
      <formula>IF($P64="REQUERIMIENTO",1,0)</formula>
    </cfRule>
    <cfRule type="expression" dxfId="220" priority="243">
      <formula>IF($P64="PERSISTE",1,0)</formula>
    </cfRule>
    <cfRule type="expression" dxfId="219" priority="244">
      <formula>IF($P64="PARCIALMENTE ATENDIDA",1,0)</formula>
    </cfRule>
    <cfRule type="expression" priority="245">
      <formula>IF($P64="ATENDIDA",1,0)</formula>
    </cfRule>
    <cfRule type="expression" dxfId="218" priority="246">
      <formula>IF($P64="DETECTADA",1,0)</formula>
    </cfRule>
  </conditionalFormatting>
  <conditionalFormatting sqref="P62">
    <cfRule type="expression" dxfId="217" priority="235">
      <formula>IF($P62="CONTINUA",1,0)</formula>
    </cfRule>
    <cfRule type="expression" dxfId="216" priority="236">
      <formula>IF($P62="REQUERIMIENTO",1,0)</formula>
    </cfRule>
    <cfRule type="expression" dxfId="215" priority="237">
      <formula>IF($P62="PERSISTE",1,0)</formula>
    </cfRule>
    <cfRule type="expression" dxfId="214" priority="238">
      <formula>IF($P62="PARCIALMENTE ATENDIDA",1,0)</formula>
    </cfRule>
    <cfRule type="expression" priority="239">
      <formula>IF($P62="ATENDIDA",1,0)</formula>
    </cfRule>
    <cfRule type="expression" dxfId="213" priority="240">
      <formula>IF($P62="DETECTADA",1,0)</formula>
    </cfRule>
  </conditionalFormatting>
  <conditionalFormatting sqref="P62">
    <cfRule type="expression" dxfId="212" priority="229">
      <formula>IF($P62="CONTINUA",1,0)</formula>
    </cfRule>
    <cfRule type="expression" dxfId="211" priority="230">
      <formula>IF($P62="REQUERIMIENTO",1,0)</formula>
    </cfRule>
    <cfRule type="expression" dxfId="210" priority="231">
      <formula>IF($P62="PERSISTE",1,0)</formula>
    </cfRule>
    <cfRule type="expression" dxfId="209" priority="232">
      <formula>IF($P62="PARCIALMENTE ATENDIDA",1,0)</formula>
    </cfRule>
    <cfRule type="expression" priority="233">
      <formula>IF($P62="ATENDIDA",1,0)</formula>
    </cfRule>
    <cfRule type="expression" dxfId="208" priority="234">
      <formula>IF($P62="DETECTADA",1,0)</formula>
    </cfRule>
  </conditionalFormatting>
  <conditionalFormatting sqref="P63">
    <cfRule type="expression" dxfId="207" priority="223">
      <formula>IF($P63="CONTINUA",1,0)</formula>
    </cfRule>
    <cfRule type="expression" dxfId="206" priority="224">
      <formula>IF($P63="REQUERIMIENTO",1,0)</formula>
    </cfRule>
    <cfRule type="expression" dxfId="205" priority="225">
      <formula>IF($P63="PERSISTE",1,0)</formula>
    </cfRule>
    <cfRule type="expression" dxfId="204" priority="226">
      <formula>IF($P63="PARCIALMENTE ATENDIDA",1,0)</formula>
    </cfRule>
    <cfRule type="expression" priority="227">
      <formula>IF($P63="ATENDIDA",1,0)</formula>
    </cfRule>
    <cfRule type="expression" dxfId="203" priority="228">
      <formula>IF($P63="DETECTADA",1,0)</formula>
    </cfRule>
  </conditionalFormatting>
  <conditionalFormatting sqref="P63">
    <cfRule type="expression" dxfId="202" priority="217">
      <formula>IF($P63="CONTINUA",1,0)</formula>
    </cfRule>
    <cfRule type="expression" dxfId="201" priority="218">
      <formula>IF($P63="REQUERIMIENTO",1,0)</formula>
    </cfRule>
    <cfRule type="expression" dxfId="200" priority="219">
      <formula>IF($P63="PERSISTE",1,0)</formula>
    </cfRule>
    <cfRule type="expression" dxfId="199" priority="220">
      <formula>IF($P63="PARCIALMENTE ATENDIDA",1,0)</formula>
    </cfRule>
    <cfRule type="expression" priority="221">
      <formula>IF($P63="ATENDIDA",1,0)</formula>
    </cfRule>
    <cfRule type="expression" dxfId="198" priority="222">
      <formula>IF($P63="DETECTADA",1,0)</formula>
    </cfRule>
  </conditionalFormatting>
  <conditionalFormatting sqref="P64">
    <cfRule type="expression" dxfId="197" priority="211">
      <formula>IF($P64="CONTINUA",1,0)</formula>
    </cfRule>
    <cfRule type="expression" dxfId="196" priority="212">
      <formula>IF($P64="REQUERIMIENTO",1,0)</formula>
    </cfRule>
    <cfRule type="expression" dxfId="195" priority="213">
      <formula>IF($P64="PERSISTE",1,0)</formula>
    </cfRule>
    <cfRule type="expression" dxfId="194" priority="214">
      <formula>IF($P64="PARCIALMENTE ATENDIDA",1,0)</formula>
    </cfRule>
    <cfRule type="expression" priority="215">
      <formula>IF($P64="ATENDIDA",1,0)</formula>
    </cfRule>
    <cfRule type="expression" dxfId="193" priority="216">
      <formula>IF($P64="DETECTADA",1,0)</formula>
    </cfRule>
  </conditionalFormatting>
  <conditionalFormatting sqref="P64">
    <cfRule type="expression" dxfId="192" priority="205">
      <formula>IF($P64="CONTINUA",1,0)</formula>
    </cfRule>
    <cfRule type="expression" dxfId="191" priority="206">
      <formula>IF($P64="REQUERIMIENTO",1,0)</formula>
    </cfRule>
    <cfRule type="expression" dxfId="190" priority="207">
      <formula>IF($P64="PERSISTE",1,0)</formula>
    </cfRule>
    <cfRule type="expression" dxfId="189" priority="208">
      <formula>IF($P64="PARCIALMENTE ATENDIDA",1,0)</formula>
    </cfRule>
    <cfRule type="expression" priority="209">
      <formula>IF($P64="ATENDIDA",1,0)</formula>
    </cfRule>
    <cfRule type="expression" dxfId="188" priority="210">
      <formula>IF($P64="DETECTADA",1,0)</formula>
    </cfRule>
  </conditionalFormatting>
  <conditionalFormatting sqref="P65">
    <cfRule type="expression" dxfId="187" priority="199">
      <formula>IF($P65="CONTINUA",1,0)</formula>
    </cfRule>
    <cfRule type="expression" dxfId="186" priority="200">
      <formula>IF($P65="REQUERIMIENTO",1,0)</formula>
    </cfRule>
    <cfRule type="expression" dxfId="185" priority="201">
      <formula>IF($P65="PERSISTE",1,0)</formula>
    </cfRule>
    <cfRule type="expression" dxfId="184" priority="202">
      <formula>IF($P65="PARCIALMENTE ATENDIDA",1,0)</formula>
    </cfRule>
    <cfRule type="expression" priority="203">
      <formula>IF($P65="ATENDIDA",1,0)</formula>
    </cfRule>
    <cfRule type="expression" dxfId="183" priority="204">
      <formula>IF($P65="DETECTADA",1,0)</formula>
    </cfRule>
  </conditionalFormatting>
  <conditionalFormatting sqref="P65">
    <cfRule type="expression" dxfId="182" priority="193">
      <formula>IF($P65="CONTINUA",1,0)</formula>
    </cfRule>
    <cfRule type="expression" dxfId="181" priority="194">
      <formula>IF($P65="REQUERIMIENTO",1,0)</formula>
    </cfRule>
    <cfRule type="expression" dxfId="180" priority="195">
      <formula>IF($P65="PERSISTE",1,0)</formula>
    </cfRule>
    <cfRule type="expression" dxfId="179" priority="196">
      <formula>IF($P65="PARCIALMENTE ATENDIDA",1,0)</formula>
    </cfRule>
    <cfRule type="expression" priority="197">
      <formula>IF($P65="ATENDIDA",1,0)</formula>
    </cfRule>
    <cfRule type="expression" dxfId="178" priority="198">
      <formula>IF($P65="DETECTADA",1,0)</formula>
    </cfRule>
  </conditionalFormatting>
  <conditionalFormatting sqref="P66">
    <cfRule type="expression" dxfId="177" priority="187">
      <formula>IF($P66="CONTINUA",1,0)</formula>
    </cfRule>
    <cfRule type="expression" dxfId="176" priority="188">
      <formula>IF($P66="REQUERIMIENTO",1,0)</formula>
    </cfRule>
    <cfRule type="expression" dxfId="175" priority="189">
      <formula>IF($P66="PERSISTE",1,0)</formula>
    </cfRule>
    <cfRule type="expression" dxfId="174" priority="190">
      <formula>IF($P66="PARCIALMENTE ATENDIDA",1,0)</formula>
    </cfRule>
    <cfRule type="expression" priority="191">
      <formula>IF($P66="ATENDIDA",1,0)</formula>
    </cfRule>
    <cfRule type="expression" dxfId="173" priority="192">
      <formula>IF($P66="DETECTADA",1,0)</formula>
    </cfRule>
  </conditionalFormatting>
  <conditionalFormatting sqref="P66">
    <cfRule type="expression" dxfId="172" priority="181">
      <formula>IF($P66="CONTINUA",1,0)</formula>
    </cfRule>
    <cfRule type="expression" dxfId="171" priority="182">
      <formula>IF($P66="REQUERIMIENTO",1,0)</formula>
    </cfRule>
    <cfRule type="expression" dxfId="170" priority="183">
      <formula>IF($P66="PERSISTE",1,0)</formula>
    </cfRule>
    <cfRule type="expression" dxfId="169" priority="184">
      <formula>IF($P66="PARCIALMENTE ATENDIDA",1,0)</formula>
    </cfRule>
    <cfRule type="expression" priority="185">
      <formula>IF($P66="ATENDIDA",1,0)</formula>
    </cfRule>
    <cfRule type="expression" dxfId="168" priority="186">
      <formula>IF($P66="DETECTADA",1,0)</formula>
    </cfRule>
  </conditionalFormatting>
  <conditionalFormatting sqref="C87:C88">
    <cfRule type="containsText" dxfId="167" priority="180" operator="containsText" text="S/D">
      <formula>NOT(ISERROR(SEARCH("S/D",C87)))</formula>
    </cfRule>
  </conditionalFormatting>
  <conditionalFormatting sqref="A87:A88">
    <cfRule type="cellIs" dxfId="166" priority="179" operator="equal">
      <formula>900000000</formula>
    </cfRule>
  </conditionalFormatting>
  <conditionalFormatting sqref="C87:C88">
    <cfRule type="notContainsText" dxfId="165" priority="177" operator="notContains" text="S/D">
      <formula>ISERROR(SEARCH("S/D",C87))</formula>
    </cfRule>
  </conditionalFormatting>
  <conditionalFormatting sqref="H87:H88">
    <cfRule type="notContainsErrors" dxfId="164" priority="176">
      <formula>NOT(ISERROR(H87))</formula>
    </cfRule>
    <cfRule type="containsErrors" dxfId="163" priority="178">
      <formula>ISERROR(H87)</formula>
    </cfRule>
  </conditionalFormatting>
  <conditionalFormatting sqref="A87:A88">
    <cfRule type="cellIs" dxfId="162" priority="175" operator="equal">
      <formula>900000000</formula>
    </cfRule>
  </conditionalFormatting>
  <conditionalFormatting sqref="P9:P12 P15 P19:P21 P23 P35 P30:P31 P37:P93">
    <cfRule type="expression" dxfId="161" priority="363">
      <formula>IF($P9="CONTINÚA",1,0)</formula>
    </cfRule>
    <cfRule type="expression" dxfId="160" priority="364">
      <formula>IF($P9="REQUERIMIENTO",1,0)</formula>
    </cfRule>
    <cfRule type="expression" dxfId="159" priority="365">
      <formula>IF($P9="PERSISTE",1,0)</formula>
    </cfRule>
    <cfRule type="expression" dxfId="158" priority="366">
      <formula>IF($P9="PARCIALMENTE ATENDIDA",1,0)</formula>
    </cfRule>
    <cfRule type="expression" priority="367">
      <formula>IF($P9="ATENDIDA",1,0)</formula>
    </cfRule>
    <cfRule type="expression" dxfId="157" priority="368">
      <formula>IF($P9="DETECTADA",1,0)</formula>
    </cfRule>
  </conditionalFormatting>
  <conditionalFormatting sqref="D87:D88">
    <cfRule type="containsText" dxfId="156" priority="174" operator="containsText" text="S/D">
      <formula>NOT(ISERROR(SEARCH("S/D",D87)))</formula>
    </cfRule>
  </conditionalFormatting>
  <conditionalFormatting sqref="D87:D88">
    <cfRule type="notContainsText" dxfId="155" priority="173" operator="notContains" text="S/D">
      <formula>ISERROR(SEARCH("S/D",D87))</formula>
    </cfRule>
  </conditionalFormatting>
  <conditionalFormatting sqref="P8">
    <cfRule type="expression" dxfId="154" priority="167">
      <formula>IF($P8="CONTINÚA",1,0)</formula>
    </cfRule>
    <cfRule type="expression" dxfId="153" priority="168">
      <formula>IF($P8="REQUERIMIENTO",1,0)</formula>
    </cfRule>
    <cfRule type="expression" dxfId="152" priority="169">
      <formula>IF($P8="PERSISTE",1,0)</formula>
    </cfRule>
    <cfRule type="expression" dxfId="151" priority="170">
      <formula>IF($P8="PARCIALMENTE ATENDIDA",1,0)</formula>
    </cfRule>
    <cfRule type="expression" priority="171">
      <formula>IF($P8="ATENDIDA",1,0)</formula>
    </cfRule>
    <cfRule type="expression" dxfId="150" priority="172">
      <formula>IF($P8="DETECTADA",1,0)</formula>
    </cfRule>
  </conditionalFormatting>
  <conditionalFormatting sqref="C13:D13">
    <cfRule type="containsText" dxfId="149" priority="166" operator="containsText" text="S/D">
      <formula>NOT(ISERROR(SEARCH("S/D",C13)))</formula>
    </cfRule>
  </conditionalFormatting>
  <conditionalFormatting sqref="G13 A13">
    <cfRule type="cellIs" dxfId="148" priority="165" operator="equal">
      <formula>900000000</formula>
    </cfRule>
  </conditionalFormatting>
  <conditionalFormatting sqref="C13:D13">
    <cfRule type="notContainsText" dxfId="147" priority="163" operator="notContains" text="S/D">
      <formula>ISERROR(SEARCH("S/D",C13))</formula>
    </cfRule>
  </conditionalFormatting>
  <conditionalFormatting sqref="H13">
    <cfRule type="notContainsErrors" dxfId="146" priority="162">
      <formula>NOT(ISERROR(H13))</formula>
    </cfRule>
    <cfRule type="containsErrors" dxfId="145" priority="164">
      <formula>ISERROR(H13)</formula>
    </cfRule>
  </conditionalFormatting>
  <conditionalFormatting sqref="P13">
    <cfRule type="expression" dxfId="144" priority="156">
      <formula>IF($P13="CONTINÚA",1,0)</formula>
    </cfRule>
    <cfRule type="expression" dxfId="143" priority="157">
      <formula>IF($P13="REQUERIMIENTO",1,0)</formula>
    </cfRule>
    <cfRule type="expression" dxfId="142" priority="158">
      <formula>IF($P13="PERSISTE",1,0)</formula>
    </cfRule>
    <cfRule type="expression" dxfId="141" priority="159">
      <formula>IF($P13="PARCIALMENTE ATENDIDA",1,0)</formula>
    </cfRule>
    <cfRule type="expression" priority="160">
      <formula>IF($P13="ATENDIDA",1,0)</formula>
    </cfRule>
    <cfRule type="expression" dxfId="140" priority="161">
      <formula>IF($P13="DETECTADA",1,0)</formula>
    </cfRule>
  </conditionalFormatting>
  <conditionalFormatting sqref="P14">
    <cfRule type="expression" dxfId="139" priority="150">
      <formula>IF($P14="CONTINÚA",1,0)</formula>
    </cfRule>
    <cfRule type="expression" dxfId="138" priority="151">
      <formula>IF($P14="REQUERIMIENTO",1,0)</formula>
    </cfRule>
    <cfRule type="expression" dxfId="137" priority="152">
      <formula>IF($P14="PERSISTE",1,0)</formula>
    </cfRule>
    <cfRule type="expression" dxfId="136" priority="153">
      <formula>IF($P14="PARCIALMENTE ATENDIDA",1,0)</formula>
    </cfRule>
    <cfRule type="expression" priority="154">
      <formula>IF($P14="ATENDIDA",1,0)</formula>
    </cfRule>
    <cfRule type="expression" dxfId="135" priority="155">
      <formula>IF($P14="DETECTADA",1,0)</formula>
    </cfRule>
  </conditionalFormatting>
  <conditionalFormatting sqref="C14:D18">
    <cfRule type="containsText" dxfId="134" priority="149" operator="containsText" text="S/D">
      <formula>NOT(ISERROR(SEARCH("S/D",C14)))</formula>
    </cfRule>
  </conditionalFormatting>
  <conditionalFormatting sqref="G14:G18 A14:A18">
    <cfRule type="cellIs" dxfId="133" priority="148" operator="equal">
      <formula>900000000</formula>
    </cfRule>
  </conditionalFormatting>
  <conditionalFormatting sqref="C14:D18">
    <cfRule type="notContainsText" dxfId="132" priority="146" operator="notContains" text="S/D">
      <formula>ISERROR(SEARCH("S/D",C14))</formula>
    </cfRule>
  </conditionalFormatting>
  <conditionalFormatting sqref="H14:H18">
    <cfRule type="notContainsErrors" dxfId="131" priority="145">
      <formula>NOT(ISERROR(H14))</formula>
    </cfRule>
    <cfRule type="containsErrors" dxfId="130" priority="147">
      <formula>ISERROR(H14)</formula>
    </cfRule>
  </conditionalFormatting>
  <conditionalFormatting sqref="P16">
    <cfRule type="expression" dxfId="129" priority="139">
      <formula>IF($P16="CONTINÚA",1,0)</formula>
    </cfRule>
    <cfRule type="expression" dxfId="128" priority="140">
      <formula>IF($P16="REQUERIMIENTO",1,0)</formula>
    </cfRule>
    <cfRule type="expression" dxfId="127" priority="141">
      <formula>IF($P16="PERSISTE",1,0)</formula>
    </cfRule>
    <cfRule type="expression" dxfId="126" priority="142">
      <formula>IF($P16="PARCIALMENTE ATENDIDA",1,0)</formula>
    </cfRule>
    <cfRule type="expression" priority="143">
      <formula>IF($P16="ATENDIDA",1,0)</formula>
    </cfRule>
    <cfRule type="expression" dxfId="125" priority="144">
      <formula>IF($P16="DETECTADA",1,0)</formula>
    </cfRule>
  </conditionalFormatting>
  <conditionalFormatting sqref="P17">
    <cfRule type="expression" dxfId="124" priority="133">
      <formula>IF($P17="CONTINÚA",1,0)</formula>
    </cfRule>
    <cfRule type="expression" dxfId="123" priority="134">
      <formula>IF($P17="REQUERIMIENTO",1,0)</formula>
    </cfRule>
    <cfRule type="expression" dxfId="122" priority="135">
      <formula>IF($P17="PERSISTE",1,0)</formula>
    </cfRule>
    <cfRule type="expression" dxfId="121" priority="136">
      <formula>IF($P17="PARCIALMENTE ATENDIDA",1,0)</formula>
    </cfRule>
    <cfRule type="expression" priority="137">
      <formula>IF($P17="ATENDIDA",1,0)</formula>
    </cfRule>
    <cfRule type="expression" dxfId="120" priority="138">
      <formula>IF($P17="DETECTADA",1,0)</formula>
    </cfRule>
  </conditionalFormatting>
  <conditionalFormatting sqref="P18">
    <cfRule type="expression" dxfId="119" priority="127">
      <formula>IF($P18="CONTINÚA",1,0)</formula>
    </cfRule>
    <cfRule type="expression" dxfId="118" priority="128">
      <formula>IF($P18="REQUERIMIENTO",1,0)</formula>
    </cfRule>
    <cfRule type="expression" dxfId="117" priority="129">
      <formula>IF($P18="PERSISTE",1,0)</formula>
    </cfRule>
    <cfRule type="expression" dxfId="116" priority="130">
      <formula>IF($P18="PARCIALMENTE ATENDIDA",1,0)</formula>
    </cfRule>
    <cfRule type="expression" priority="131">
      <formula>IF($P18="ATENDIDA",1,0)</formula>
    </cfRule>
    <cfRule type="expression" dxfId="115" priority="132">
      <formula>IF($P18="DETECTADA",1,0)</formula>
    </cfRule>
  </conditionalFormatting>
  <conditionalFormatting sqref="C20:D20">
    <cfRule type="containsText" dxfId="114" priority="126" operator="containsText" text="S/D">
      <formula>NOT(ISERROR(SEARCH("S/D",C20)))</formula>
    </cfRule>
  </conditionalFormatting>
  <conditionalFormatting sqref="A20 G20">
    <cfRule type="cellIs" dxfId="113" priority="125" operator="equal">
      <formula>900000000</formula>
    </cfRule>
  </conditionalFormatting>
  <conditionalFormatting sqref="C20:D20">
    <cfRule type="notContainsText" dxfId="112" priority="123" operator="notContains" text="S/D">
      <formula>ISERROR(SEARCH("S/D",C20))</formula>
    </cfRule>
  </conditionalFormatting>
  <conditionalFormatting sqref="H20">
    <cfRule type="notContainsErrors" dxfId="111" priority="122">
      <formula>NOT(ISERROR(H20))</formula>
    </cfRule>
    <cfRule type="containsErrors" dxfId="110" priority="124">
      <formula>ISERROR(H20)</formula>
    </cfRule>
  </conditionalFormatting>
  <conditionalFormatting sqref="P22">
    <cfRule type="expression" dxfId="109" priority="116">
      <formula>IF($P22="CONTINÚA",1,0)</formula>
    </cfRule>
    <cfRule type="expression" dxfId="108" priority="117">
      <formula>IF($P22="REQUERIMIENTO",1,0)</formula>
    </cfRule>
    <cfRule type="expression" dxfId="107" priority="118">
      <formula>IF($P22="PERSISTE",1,0)</formula>
    </cfRule>
    <cfRule type="expression" dxfId="106" priority="119">
      <formula>IF($P22="PARCIALMENTE ATENDIDA",1,0)</formula>
    </cfRule>
    <cfRule type="expression" priority="120">
      <formula>IF($P22="ATENDIDA",1,0)</formula>
    </cfRule>
    <cfRule type="expression" dxfId="105" priority="121">
      <formula>IF($P22="DETECTADA",1,0)</formula>
    </cfRule>
  </conditionalFormatting>
  <conditionalFormatting sqref="C21:D22">
    <cfRule type="containsText" dxfId="104" priority="115" operator="containsText" text="S/D">
      <formula>NOT(ISERROR(SEARCH("S/D",C21)))</formula>
    </cfRule>
  </conditionalFormatting>
  <conditionalFormatting sqref="A21:A22 G21:G22">
    <cfRule type="cellIs" dxfId="103" priority="114" operator="equal">
      <formula>900000000</formula>
    </cfRule>
  </conditionalFormatting>
  <conditionalFormatting sqref="C21:D22">
    <cfRule type="notContainsText" dxfId="102" priority="112" operator="notContains" text="S/D">
      <formula>ISERROR(SEARCH("S/D",C21))</formula>
    </cfRule>
  </conditionalFormatting>
  <conditionalFormatting sqref="H21:H22">
    <cfRule type="notContainsErrors" dxfId="101" priority="111">
      <formula>NOT(ISERROR(H21))</formula>
    </cfRule>
    <cfRule type="containsErrors" dxfId="100" priority="113">
      <formula>ISERROR(H21)</formula>
    </cfRule>
  </conditionalFormatting>
  <conditionalFormatting sqref="P32">
    <cfRule type="expression" dxfId="99" priority="105">
      <formula>IF($P32="CONTINÚA",1,0)</formula>
    </cfRule>
    <cfRule type="expression" dxfId="98" priority="106">
      <formula>IF($P32="REQUERIMIENTO",1,0)</formula>
    </cfRule>
    <cfRule type="expression" dxfId="97" priority="107">
      <formula>IF($P32="PERSISTE",1,0)</formula>
    </cfRule>
    <cfRule type="expression" dxfId="96" priority="108">
      <formula>IF($P32="PARCIALMENTE ATENDIDA",1,0)</formula>
    </cfRule>
    <cfRule type="expression" priority="109">
      <formula>IF($P32="ATENDIDA",1,0)</formula>
    </cfRule>
    <cfRule type="expression" dxfId="95" priority="110">
      <formula>IF($P32="DETECTADA",1,0)</formula>
    </cfRule>
  </conditionalFormatting>
  <conditionalFormatting sqref="C32:D32">
    <cfRule type="containsText" dxfId="94" priority="104" operator="containsText" text="S/D">
      <formula>NOT(ISERROR(SEARCH("S/D",C32)))</formula>
    </cfRule>
  </conditionalFormatting>
  <conditionalFormatting sqref="G32 A32">
    <cfRule type="cellIs" dxfId="93" priority="103" operator="equal">
      <formula>900000000</formula>
    </cfRule>
  </conditionalFormatting>
  <conditionalFormatting sqref="C32:D32">
    <cfRule type="notContainsText" dxfId="92" priority="101" operator="notContains" text="S/D">
      <formula>ISERROR(SEARCH("S/D",C32))</formula>
    </cfRule>
  </conditionalFormatting>
  <conditionalFormatting sqref="H32">
    <cfRule type="notContainsErrors" dxfId="91" priority="100">
      <formula>NOT(ISERROR(H32))</formula>
    </cfRule>
    <cfRule type="containsErrors" dxfId="90" priority="102">
      <formula>ISERROR(H32)</formula>
    </cfRule>
  </conditionalFormatting>
  <conditionalFormatting sqref="C33:D33">
    <cfRule type="containsText" dxfId="89" priority="99" operator="containsText" text="S/D">
      <formula>NOT(ISERROR(SEARCH("S/D",C33)))</formula>
    </cfRule>
  </conditionalFormatting>
  <conditionalFormatting sqref="G33 A33">
    <cfRule type="cellIs" dxfId="88" priority="98" operator="equal">
      <formula>900000000</formula>
    </cfRule>
  </conditionalFormatting>
  <conditionalFormatting sqref="C33:D33">
    <cfRule type="notContainsText" dxfId="87" priority="96" operator="notContains" text="S/D">
      <formula>ISERROR(SEARCH("S/D",C33))</formula>
    </cfRule>
  </conditionalFormatting>
  <conditionalFormatting sqref="H33">
    <cfRule type="notContainsErrors" dxfId="86" priority="95">
      <formula>NOT(ISERROR(H33))</formula>
    </cfRule>
    <cfRule type="containsErrors" dxfId="85" priority="97">
      <formula>ISERROR(H33)</formula>
    </cfRule>
  </conditionalFormatting>
  <conditionalFormatting sqref="P33">
    <cfRule type="expression" dxfId="84" priority="89">
      <formula>IF($P33="CONTINÚA",1,0)</formula>
    </cfRule>
    <cfRule type="expression" dxfId="83" priority="90">
      <formula>IF($P33="REQUERIMIENTO",1,0)</formula>
    </cfRule>
    <cfRule type="expression" dxfId="82" priority="91">
      <formula>IF($P33="PERSISTE",1,0)</formula>
    </cfRule>
    <cfRule type="expression" dxfId="81" priority="92">
      <formula>IF($P33="PARCIALMENTE ATENDIDA",1,0)</formula>
    </cfRule>
    <cfRule type="expression" priority="93">
      <formula>IF($P33="ATENDIDA",1,0)</formula>
    </cfRule>
    <cfRule type="expression" dxfId="80" priority="94">
      <formula>IF($P33="DETECTADA",1,0)</formula>
    </cfRule>
  </conditionalFormatting>
  <conditionalFormatting sqref="P34">
    <cfRule type="expression" dxfId="79" priority="83">
      <formula>IF($P34="CONTINÚA",1,0)</formula>
    </cfRule>
    <cfRule type="expression" dxfId="78" priority="84">
      <formula>IF($P34="REQUERIMIENTO",1,0)</formula>
    </cfRule>
    <cfRule type="expression" dxfId="77" priority="85">
      <formula>IF($P34="PERSISTE",1,0)</formula>
    </cfRule>
    <cfRule type="expression" dxfId="76" priority="86">
      <formula>IF($P34="PARCIALMENTE ATENDIDA",1,0)</formula>
    </cfRule>
    <cfRule type="expression" priority="87">
      <formula>IF($P34="ATENDIDA",1,0)</formula>
    </cfRule>
    <cfRule type="expression" dxfId="75" priority="88">
      <formula>IF($P34="DETECTADA",1,0)</formula>
    </cfRule>
  </conditionalFormatting>
  <conditionalFormatting sqref="C34:D34">
    <cfRule type="containsText" dxfId="74" priority="82" operator="containsText" text="S/D">
      <formula>NOT(ISERROR(SEARCH("S/D",C34)))</formula>
    </cfRule>
  </conditionalFormatting>
  <conditionalFormatting sqref="G34 A34">
    <cfRule type="cellIs" dxfId="73" priority="81" operator="equal">
      <formula>900000000</formula>
    </cfRule>
  </conditionalFormatting>
  <conditionalFormatting sqref="C34:D34">
    <cfRule type="notContainsText" dxfId="72" priority="79" operator="notContains" text="S/D">
      <formula>ISERROR(SEARCH("S/D",C34))</formula>
    </cfRule>
  </conditionalFormatting>
  <conditionalFormatting sqref="H34">
    <cfRule type="notContainsErrors" dxfId="71" priority="78">
      <formula>NOT(ISERROR(H34))</formula>
    </cfRule>
    <cfRule type="containsErrors" dxfId="70" priority="80">
      <formula>ISERROR(H34)</formula>
    </cfRule>
  </conditionalFormatting>
  <conditionalFormatting sqref="P24">
    <cfRule type="expression" dxfId="69" priority="72">
      <formula>IF($P24="CONTINÚA",1,0)</formula>
    </cfRule>
    <cfRule type="expression" dxfId="68" priority="73">
      <formula>IF($P24="REQUERIMIENTO",1,0)</formula>
    </cfRule>
    <cfRule type="expression" dxfId="67" priority="74">
      <formula>IF($P24="PERSISTE",1,0)</formula>
    </cfRule>
    <cfRule type="expression" dxfId="66" priority="75">
      <formula>IF($P24="PARCIALMENTE ATENDIDA",1,0)</formula>
    </cfRule>
    <cfRule type="expression" priority="76">
      <formula>IF($P24="ATENDIDA",1,0)</formula>
    </cfRule>
    <cfRule type="expression" dxfId="65" priority="77">
      <formula>IF($P24="DETECTADA",1,0)</formula>
    </cfRule>
  </conditionalFormatting>
  <conditionalFormatting sqref="C24:D24">
    <cfRule type="containsText" dxfId="64" priority="71" operator="containsText" text="S/D">
      <formula>NOT(ISERROR(SEARCH("S/D",C24)))</formula>
    </cfRule>
  </conditionalFormatting>
  <conditionalFormatting sqref="G24 A24">
    <cfRule type="cellIs" dxfId="63" priority="70" operator="equal">
      <formula>900000000</formula>
    </cfRule>
  </conditionalFormatting>
  <conditionalFormatting sqref="C24:D24">
    <cfRule type="notContainsText" dxfId="62" priority="68" operator="notContains" text="S/D">
      <formula>ISERROR(SEARCH("S/D",C24))</formula>
    </cfRule>
  </conditionalFormatting>
  <conditionalFormatting sqref="H24">
    <cfRule type="notContainsErrors" dxfId="61" priority="67">
      <formula>NOT(ISERROR(H24))</formula>
    </cfRule>
    <cfRule type="containsErrors" dxfId="60" priority="69">
      <formula>ISERROR(H24)</formula>
    </cfRule>
  </conditionalFormatting>
  <conditionalFormatting sqref="C25:D25">
    <cfRule type="containsText" dxfId="59" priority="66" operator="containsText" text="S/D">
      <formula>NOT(ISERROR(SEARCH("S/D",C25)))</formula>
    </cfRule>
  </conditionalFormatting>
  <conditionalFormatting sqref="G25 A25">
    <cfRule type="cellIs" dxfId="58" priority="65" operator="equal">
      <formula>900000000</formula>
    </cfRule>
  </conditionalFormatting>
  <conditionalFormatting sqref="C25:D25">
    <cfRule type="notContainsText" dxfId="57" priority="63" operator="notContains" text="S/D">
      <formula>ISERROR(SEARCH("S/D",C25))</formula>
    </cfRule>
  </conditionalFormatting>
  <conditionalFormatting sqref="H25">
    <cfRule type="notContainsErrors" dxfId="56" priority="62">
      <formula>NOT(ISERROR(H25))</formula>
    </cfRule>
    <cfRule type="containsErrors" dxfId="55" priority="64">
      <formula>ISERROR(H25)</formula>
    </cfRule>
  </conditionalFormatting>
  <conditionalFormatting sqref="P25">
    <cfRule type="expression" dxfId="54" priority="56">
      <formula>IF($P25="CONTINÚA",1,0)</formula>
    </cfRule>
    <cfRule type="expression" dxfId="53" priority="57">
      <formula>IF($P25="REQUERIMIENTO",1,0)</formula>
    </cfRule>
    <cfRule type="expression" dxfId="52" priority="58">
      <formula>IF($P25="PERSISTE",1,0)</formula>
    </cfRule>
    <cfRule type="expression" dxfId="51" priority="59">
      <formula>IF($P25="PARCIALMENTE ATENDIDA",1,0)</formula>
    </cfRule>
    <cfRule type="expression" priority="60">
      <formula>IF($P25="ATENDIDA",1,0)</formula>
    </cfRule>
    <cfRule type="expression" dxfId="50" priority="61">
      <formula>IF($P25="DETECTADA",1,0)</formula>
    </cfRule>
  </conditionalFormatting>
  <conditionalFormatting sqref="P26">
    <cfRule type="expression" dxfId="49" priority="50">
      <formula>IF($P26="CONTINÚA",1,0)</formula>
    </cfRule>
    <cfRule type="expression" dxfId="48" priority="51">
      <formula>IF($P26="REQUERIMIENTO",1,0)</formula>
    </cfRule>
    <cfRule type="expression" dxfId="47" priority="52">
      <formula>IF($P26="PERSISTE",1,0)</formula>
    </cfRule>
    <cfRule type="expression" dxfId="46" priority="53">
      <formula>IF($P26="PARCIALMENTE ATENDIDA",1,0)</formula>
    </cfRule>
    <cfRule type="expression" priority="54">
      <formula>IF($P26="ATENDIDA",1,0)</formula>
    </cfRule>
    <cfRule type="expression" dxfId="45" priority="55">
      <formula>IF($P26="DETECTADA",1,0)</formula>
    </cfRule>
  </conditionalFormatting>
  <conditionalFormatting sqref="C26:D26">
    <cfRule type="containsText" dxfId="44" priority="49" operator="containsText" text="S/D">
      <formula>NOT(ISERROR(SEARCH("S/D",C26)))</formula>
    </cfRule>
  </conditionalFormatting>
  <conditionalFormatting sqref="G26 A26">
    <cfRule type="cellIs" dxfId="43" priority="48" operator="equal">
      <formula>900000000</formula>
    </cfRule>
  </conditionalFormatting>
  <conditionalFormatting sqref="C26:D26">
    <cfRule type="notContainsText" dxfId="42" priority="46" operator="notContains" text="S/D">
      <formula>ISERROR(SEARCH("S/D",C26))</formula>
    </cfRule>
  </conditionalFormatting>
  <conditionalFormatting sqref="H26">
    <cfRule type="notContainsErrors" dxfId="41" priority="45">
      <formula>NOT(ISERROR(H26))</formula>
    </cfRule>
    <cfRule type="containsErrors" dxfId="40" priority="47">
      <formula>ISERROR(H26)</formula>
    </cfRule>
  </conditionalFormatting>
  <conditionalFormatting sqref="C27:D27">
    <cfRule type="containsText" dxfId="39" priority="44" operator="containsText" text="S/D">
      <formula>NOT(ISERROR(SEARCH("S/D",C27)))</formula>
    </cfRule>
  </conditionalFormatting>
  <conditionalFormatting sqref="G27 A27">
    <cfRule type="cellIs" dxfId="38" priority="43" operator="equal">
      <formula>900000000</formula>
    </cfRule>
  </conditionalFormatting>
  <conditionalFormatting sqref="C27:D27">
    <cfRule type="notContainsText" dxfId="37" priority="41" operator="notContains" text="S/D">
      <formula>ISERROR(SEARCH("S/D",C27))</formula>
    </cfRule>
  </conditionalFormatting>
  <conditionalFormatting sqref="H27">
    <cfRule type="notContainsErrors" dxfId="36" priority="40">
      <formula>NOT(ISERROR(H27))</formula>
    </cfRule>
    <cfRule type="containsErrors" dxfId="35" priority="42">
      <formula>ISERROR(H27)</formula>
    </cfRule>
  </conditionalFormatting>
  <conditionalFormatting sqref="P27">
    <cfRule type="expression" dxfId="34" priority="34">
      <formula>IF($P27="CONTINÚA",1,0)</formula>
    </cfRule>
    <cfRule type="expression" dxfId="33" priority="35">
      <formula>IF($P27="REQUERIMIENTO",1,0)</formula>
    </cfRule>
    <cfRule type="expression" dxfId="32" priority="36">
      <formula>IF($P27="PERSISTE",1,0)</formula>
    </cfRule>
    <cfRule type="expression" dxfId="31" priority="37">
      <formula>IF($P27="PARCIALMENTE ATENDIDA",1,0)</formula>
    </cfRule>
    <cfRule type="expression" priority="38">
      <formula>IF($P27="ATENDIDA",1,0)</formula>
    </cfRule>
    <cfRule type="expression" dxfId="30" priority="39">
      <formula>IF($P27="DETECTADA",1,0)</formula>
    </cfRule>
  </conditionalFormatting>
  <conditionalFormatting sqref="P28">
    <cfRule type="expression" dxfId="29" priority="28">
      <formula>IF($P28="CONTINÚA",1,0)</formula>
    </cfRule>
    <cfRule type="expression" dxfId="28" priority="29">
      <formula>IF($P28="REQUERIMIENTO",1,0)</formula>
    </cfRule>
    <cfRule type="expression" dxfId="27" priority="30">
      <formula>IF($P28="PERSISTE",1,0)</formula>
    </cfRule>
    <cfRule type="expression" dxfId="26" priority="31">
      <formula>IF($P28="PARCIALMENTE ATENDIDA",1,0)</formula>
    </cfRule>
    <cfRule type="expression" priority="32">
      <formula>IF($P28="ATENDIDA",1,0)</formula>
    </cfRule>
    <cfRule type="expression" dxfId="25" priority="33">
      <formula>IF($P28="DETECTADA",1,0)</formula>
    </cfRule>
  </conditionalFormatting>
  <conditionalFormatting sqref="P29">
    <cfRule type="expression" dxfId="24" priority="22">
      <formula>IF($P29="CONTINÚA",1,0)</formula>
    </cfRule>
    <cfRule type="expression" dxfId="23" priority="23">
      <formula>IF($P29="REQUERIMIENTO",1,0)</formula>
    </cfRule>
    <cfRule type="expression" dxfId="22" priority="24">
      <formula>IF($P29="PERSISTE",1,0)</formula>
    </cfRule>
    <cfRule type="expression" dxfId="21" priority="25">
      <formula>IF($P29="PARCIALMENTE ATENDIDA",1,0)</formula>
    </cfRule>
    <cfRule type="expression" priority="26">
      <formula>IF($P29="ATENDIDA",1,0)</formula>
    </cfRule>
    <cfRule type="expression" dxfId="20" priority="27">
      <formula>IF($P29="DETECTADA",1,0)</formula>
    </cfRule>
  </conditionalFormatting>
  <conditionalFormatting sqref="C28:D29">
    <cfRule type="containsText" dxfId="19" priority="21" operator="containsText" text="S/D">
      <formula>NOT(ISERROR(SEARCH("S/D",C28)))</formula>
    </cfRule>
  </conditionalFormatting>
  <conditionalFormatting sqref="G28:G29 A28:A29">
    <cfRule type="cellIs" dxfId="18" priority="20" operator="equal">
      <formula>900000000</formula>
    </cfRule>
  </conditionalFormatting>
  <conditionalFormatting sqref="C28:D29">
    <cfRule type="notContainsText" dxfId="17" priority="18" operator="notContains" text="S/D">
      <formula>ISERROR(SEARCH("S/D",C28))</formula>
    </cfRule>
  </conditionalFormatting>
  <conditionalFormatting sqref="H28:H29">
    <cfRule type="notContainsErrors" dxfId="16" priority="17">
      <formula>NOT(ISERROR(H28))</formula>
    </cfRule>
    <cfRule type="containsErrors" dxfId="15" priority="19">
      <formula>ISERROR(H28)</formula>
    </cfRule>
  </conditionalFormatting>
  <conditionalFormatting sqref="C30:D30">
    <cfRule type="containsText" dxfId="14" priority="16" operator="containsText" text="S/D">
      <formula>NOT(ISERROR(SEARCH("S/D",C30)))</formula>
    </cfRule>
  </conditionalFormatting>
  <conditionalFormatting sqref="G30 A30">
    <cfRule type="cellIs" dxfId="13" priority="15" operator="equal">
      <formula>900000000</formula>
    </cfRule>
  </conditionalFormatting>
  <conditionalFormatting sqref="C30:D30">
    <cfRule type="notContainsText" dxfId="12" priority="13" operator="notContains" text="S/D">
      <formula>ISERROR(SEARCH("S/D",C30))</formula>
    </cfRule>
  </conditionalFormatting>
  <conditionalFormatting sqref="H30">
    <cfRule type="notContainsErrors" dxfId="11" priority="12">
      <formula>NOT(ISERROR(H30))</formula>
    </cfRule>
    <cfRule type="containsErrors" dxfId="10" priority="14">
      <formula>ISERROR(H30)</formula>
    </cfRule>
  </conditionalFormatting>
  <conditionalFormatting sqref="P36">
    <cfRule type="expression" dxfId="9" priority="6">
      <formula>IF($P36="CONTINÚA",1,0)</formula>
    </cfRule>
    <cfRule type="expression" dxfId="8" priority="7">
      <formula>IF($P36="REQUERIMIENTO",1,0)</formula>
    </cfRule>
    <cfRule type="expression" dxfId="7" priority="8">
      <formula>IF($P36="PERSISTE",1,0)</formula>
    </cfRule>
    <cfRule type="expression" dxfId="6" priority="9">
      <formula>IF($P36="PARCIALMENTE ATENDIDA",1,0)</formula>
    </cfRule>
    <cfRule type="expression" priority="10">
      <formula>IF($P36="ATENDIDA",1,0)</formula>
    </cfRule>
    <cfRule type="expression" dxfId="5" priority="11">
      <formula>IF($P36="DETECTADA",1,0)</formula>
    </cfRule>
  </conditionalFormatting>
  <conditionalFormatting sqref="C36:D36">
    <cfRule type="containsText" dxfId="4" priority="5" operator="containsText" text="S/D">
      <formula>NOT(ISERROR(SEARCH("S/D",C36)))</formula>
    </cfRule>
  </conditionalFormatting>
  <conditionalFormatting sqref="A36 G36">
    <cfRule type="cellIs" dxfId="3" priority="4" operator="equal">
      <formula>900000000</formula>
    </cfRule>
  </conditionalFormatting>
  <conditionalFormatting sqref="C36:D36">
    <cfRule type="notContainsText" dxfId="2" priority="2" operator="notContains" text="S/D">
      <formula>ISERROR(SEARCH("S/D",C36))</formula>
    </cfRule>
  </conditionalFormatting>
  <conditionalFormatting sqref="H36">
    <cfRule type="notContainsErrors" dxfId="1" priority="1">
      <formula>NOT(ISERROR(H36))</formula>
    </cfRule>
    <cfRule type="containsErrors" dxfId="0" priority="3">
      <formula>ISERROR(H36)</formula>
    </cfRule>
  </conditionalFormatting>
  <dataValidations xWindow="922" yWindow="187" count="4">
    <dataValidation allowBlank="1" showInputMessage="1" showErrorMessage="1" prompt="Descripción breve, utilizar un reglón por cada observación" sqref="N109:N250 N23:N93"/>
    <dataValidation allowBlank="1" showInputMessage="1" showErrorMessage="1" prompt="Capturar nombre completo, en mayúsculas, sin acentos, sin caracteres especiales" sqref="E5:E250"/>
    <dataValidation type="textLength" allowBlank="1" showInputMessage="1" showErrorMessage="1" error="El número de SIPRO es incorrecto" prompt="Capture el número de SIPRO o solicitud (9 a 11 dígitos)" sqref="A5:A250">
      <formula1>9</formula1>
      <formula2>11</formula2>
    </dataValidation>
    <dataValidation type="textLength" operator="equal" allowBlank="1" showInputMessage="1" showErrorMessage="1" error="El número de SIPRO es incorrecto" prompt="En su caso_x000a_Capture el número Crédito a 18 dígitos" sqref="G5:G250">
      <formula1>18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7" fitToHeight="1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22" yWindow="187" count="10">
        <x14:dataValidation type="list" allowBlank="1" showInputMessage="1" showErrorMessage="1" prompt="Seleccionar el Estado donde recae el apoyo">
          <x14:formula1>
            <xm:f>Datos!$L$2:$L$33</xm:f>
          </x14:formula1>
          <xm:sqref>F5:F250</xm:sqref>
        </x14:dataValidation>
        <x14:dataValidation type="date" allowBlank="1" showInputMessage="1" showErrorMessage="1" error="Fecha debe ser entre el 01-Ene al 31-Dic de 2016" prompt="Indicar Fecha del sello">
          <x14:formula1>
            <xm:f>Datos!$C$2</xm:f>
          </x14:formula1>
          <x14:formula2>
            <xm:f>Datos!$D$2</xm:f>
          </x14:formula2>
          <xm:sqref>L5:L250</xm:sqref>
        </x14:dataValidation>
        <x14:dataValidation type="date" allowBlank="1" showInputMessage="1" showErrorMessage="1" error="Fecha debe ser entre el 01-Ene al 31-Dic de 2016" prompt="Indicar Fecha de actualización de la observación">
          <x14:formula1>
            <xm:f>Datos!$C$2</xm:f>
          </x14:formula1>
          <x14:formula2>
            <xm:f>Datos!$D$2</xm:f>
          </x14:formula2>
          <xm:sqref>S5:S250</xm:sqref>
        </x14:dataValidation>
        <x14:dataValidation type="list" allowBlank="1" showInputMessage="1" showErrorMessage="1" prompt="Seleccione el tipo de apoyo">
          <x14:formula1>
            <xm:f>Datos!$A$2:$A$22</xm:f>
          </x14:formula1>
          <xm:sqref>I5:I250</xm:sqref>
        </x14:dataValidation>
        <x14:dataValidation type="list" allowBlank="1" showInputMessage="1" showErrorMessage="1" prompt="Seleccione el estatus de la observación">
          <x14:formula1>
            <xm:f>Datos!$F$2:$F$8</xm:f>
          </x14:formula1>
          <xm:sqref>P5:P250</xm:sqref>
        </x14:dataValidation>
        <x14:dataValidation type="date" allowBlank="1" showInputMessage="1" showErrorMessage="1" error="Fecha debe ser entre el 01-Ene al 31-Dic de 2016" prompt="Indicar la fecha de inicio del Evento">
          <x14:formula1>
            <xm:f>Datos!$C$2</xm:f>
          </x14:formula1>
          <x14:formula2>
            <xm:f>Datos!$D$2</xm:f>
          </x14:formula2>
          <xm:sqref>J5:J250</xm:sqref>
        </x14:dataValidation>
        <x14:dataValidation type="list" allowBlank="1" showInputMessage="1" showErrorMessage="1" prompt="S/A=Sin Areas de Oportunidad_x000a_E=Externa_x000a_I=Interna">
          <x14:formula1>
            <xm:f>Datos!$P$2:$P$4</xm:f>
          </x14:formula1>
          <xm:sqref>Q5:Q250</xm:sqref>
        </x14:dataValidation>
        <x14:dataValidation type="list" allowBlank="1" showInputMessage="1" showErrorMessage="1" prompt="S/A=Sin Areas de Oportunidad_x000a_I=Información_x000a_P=Proceso_x000a_N=Normatividad_x000a_">
          <x14:formula1>
            <xm:f>Datos!$M$2:$M$5</xm:f>
          </x14:formula1>
          <xm:sqref>R5:R250</xm:sqref>
        </x14:dataValidation>
        <x14:dataValidation type="list" allowBlank="1" showInputMessage="1" showErrorMessage="1" prompt="Seleccione el documento observado">
          <x14:formula1>
            <xm:f>Datos!$E$2:$E$25</xm:f>
          </x14:formula1>
          <xm:sqref>M5:M250</xm:sqref>
        </x14:dataValidation>
        <x14:dataValidation type="list" allowBlank="1" showInputMessage="1" showErrorMessage="1" prompt="Seleccione el nombre del supervisor">
          <x14:formula1>
            <xm:f>Datos!$G$2:$G$9</xm:f>
          </x14:formula1>
          <xm:sqref>T5:T250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workbookViewId="0">
      <pane xSplit="5" ySplit="4" topLeftCell="F15" activePane="bottomRight" state="frozen"/>
      <selection pane="topRight" activeCell="F1" sqref="F1"/>
      <selection pane="bottomLeft" activeCell="A5" sqref="A5"/>
      <selection pane="bottomRight" activeCell="F29" sqref="F29"/>
    </sheetView>
  </sheetViews>
  <sheetFormatPr baseColWidth="10" defaultColWidth="11.44140625" defaultRowHeight="14.4" outlineLevelCol="1" x14ac:dyDescent="0.3"/>
  <cols>
    <col min="1" max="1" width="5.88671875" style="89" customWidth="1"/>
    <col min="2" max="2" width="15.6640625" style="89" customWidth="1"/>
    <col min="3" max="3" width="11.5546875" style="89" customWidth="1"/>
    <col min="4" max="4" width="14.44140625" style="89" customWidth="1"/>
    <col min="5" max="5" width="26.88671875" style="89" customWidth="1"/>
    <col min="6" max="6" width="20.88671875" style="89" customWidth="1"/>
    <col min="7" max="7" width="11.6640625" style="89" customWidth="1"/>
    <col min="8" max="8" width="16.5546875" style="89" customWidth="1"/>
    <col min="9" max="10" width="7.6640625" style="89" customWidth="1"/>
    <col min="11" max="12" width="7.6640625" style="89" hidden="1" customWidth="1" outlineLevel="1"/>
    <col min="13" max="13" width="7.6640625" style="89" customWidth="1" collapsed="1"/>
    <col min="14" max="16" width="7.6640625" style="89" customWidth="1"/>
    <col min="17" max="17" width="20.6640625" style="89" customWidth="1"/>
    <col min="18" max="16384" width="11.44140625" style="89"/>
  </cols>
  <sheetData>
    <row r="1" spans="1:18" s="83" customFormat="1" ht="15" customHeight="1" x14ac:dyDescent="0.25">
      <c r="A1" s="111" t="s">
        <v>167</v>
      </c>
      <c r="B1" s="112"/>
      <c r="C1" s="112"/>
      <c r="D1" s="112"/>
      <c r="E1" s="112"/>
      <c r="F1" s="112"/>
      <c r="G1" s="112"/>
      <c r="H1" s="112"/>
      <c r="I1" s="112"/>
      <c r="J1" s="112"/>
      <c r="K1" s="82"/>
      <c r="L1" s="82"/>
      <c r="M1" s="82"/>
      <c r="N1" s="82"/>
      <c r="O1" s="113" t="s">
        <v>135</v>
      </c>
      <c r="P1" s="114"/>
      <c r="Q1" s="117"/>
    </row>
    <row r="2" spans="1:18" s="83" customFormat="1" x14ac:dyDescent="0.25">
      <c r="A2" s="119" t="s">
        <v>168</v>
      </c>
      <c r="B2" s="120"/>
      <c r="C2" s="120"/>
      <c r="D2" s="120"/>
      <c r="E2" s="120"/>
      <c r="F2" s="120"/>
      <c r="G2" s="120"/>
      <c r="H2" s="120"/>
      <c r="I2" s="120"/>
      <c r="J2" s="120"/>
      <c r="K2" s="84"/>
      <c r="L2" s="84"/>
      <c r="M2" s="84"/>
      <c r="N2" s="84"/>
      <c r="O2" s="115"/>
      <c r="P2" s="116"/>
      <c r="Q2" s="117"/>
    </row>
    <row r="3" spans="1:18" s="83" customFormat="1" x14ac:dyDescent="0.25">
      <c r="A3" s="121" t="s">
        <v>226</v>
      </c>
      <c r="B3" s="122"/>
      <c r="C3" s="122"/>
      <c r="D3" s="122"/>
      <c r="E3" s="122"/>
      <c r="F3" s="122"/>
      <c r="G3" s="122"/>
      <c r="H3" s="122"/>
      <c r="I3" s="122"/>
      <c r="J3" s="122"/>
      <c r="K3" s="85"/>
      <c r="L3" s="85"/>
      <c r="M3" s="85"/>
      <c r="N3" s="85"/>
      <c r="O3" s="123">
        <f ca="1">TODAY()</f>
        <v>43356</v>
      </c>
      <c r="P3" s="124"/>
      <c r="Q3" s="118"/>
    </row>
    <row r="4" spans="1:18" ht="48" x14ac:dyDescent="0.3">
      <c r="A4" s="86" t="s">
        <v>216</v>
      </c>
      <c r="B4" s="87" t="s">
        <v>228</v>
      </c>
      <c r="C4" s="86" t="s">
        <v>217</v>
      </c>
      <c r="D4" s="86" t="s">
        <v>16</v>
      </c>
      <c r="E4" s="86" t="s">
        <v>0</v>
      </c>
      <c r="F4" s="87" t="s">
        <v>5</v>
      </c>
      <c r="G4" s="87" t="s">
        <v>133</v>
      </c>
      <c r="H4" s="87" t="s">
        <v>223</v>
      </c>
      <c r="I4" s="87" t="s">
        <v>263</v>
      </c>
      <c r="J4" s="88" t="s">
        <v>218</v>
      </c>
      <c r="K4" s="88" t="s">
        <v>9</v>
      </c>
      <c r="L4" s="88" t="s">
        <v>219</v>
      </c>
      <c r="M4" s="88" t="s">
        <v>184</v>
      </c>
      <c r="N4" s="88" t="s">
        <v>220</v>
      </c>
      <c r="O4" s="87" t="s">
        <v>221</v>
      </c>
      <c r="P4" s="88" t="s">
        <v>10</v>
      </c>
      <c r="Q4" s="87" t="s">
        <v>11</v>
      </c>
    </row>
    <row r="5" spans="1:18" ht="20.399999999999999" x14ac:dyDescent="0.3">
      <c r="A5" s="90">
        <v>1</v>
      </c>
      <c r="B5" s="91">
        <v>12212170042</v>
      </c>
      <c r="C5" s="28" t="s">
        <v>210</v>
      </c>
      <c r="D5" s="28" t="s">
        <v>229</v>
      </c>
      <c r="E5" s="92" t="s">
        <v>230</v>
      </c>
      <c r="F5" s="93" t="s">
        <v>222</v>
      </c>
      <c r="G5" s="94">
        <v>331360</v>
      </c>
      <c r="H5" s="94"/>
      <c r="I5" s="95">
        <f>(COUNTIF('Cédula GSNPA'!A:A,B5))-N5-P5</f>
        <v>0</v>
      </c>
      <c r="J5" s="95">
        <f>COUNTIFS('Cédula GSNPA'!A:A,B5,'Cédula GSNPA'!P:P,"ATENDIDA")</f>
        <v>0</v>
      </c>
      <c r="K5" s="95">
        <f>COUNTIFS('Cédula GSNPA'!A:A,B5,'Cédula GSNPA'!P:P,"PERSISTE")</f>
        <v>0</v>
      </c>
      <c r="L5" s="95">
        <f>COUNTIFS('Cédula GSNPA'!A:A,B5,'Cédula GSNPA'!P:P,"PARCIALMENTE ATENDIDA")</f>
        <v>0</v>
      </c>
      <c r="M5" s="95">
        <f>COUNTIFS('Cédula GSNPA'!A:A,B5,'Cédula GSNPA'!P:P,"CONTINÚA")</f>
        <v>0</v>
      </c>
      <c r="N5" s="95">
        <f>COUNTIFS('Cédula GSNPA'!A:A,B5,'Cédula GSNPA'!P:P,"SIN AREAS DE OPORTUNIDAD")</f>
        <v>0</v>
      </c>
      <c r="O5" s="95">
        <f>(COUNTIFS('Cédula GSNPA'!A:A,B5,'Cédula GSNPA'!P:P,"DETECTADA"))+K5+L5</f>
        <v>0</v>
      </c>
      <c r="P5" s="95">
        <f>COUNTIFS('Cédula GSNPA'!A:A,B5,'Cédula GSNPA'!P:P,"REQUERIMIENTO")</f>
        <v>0</v>
      </c>
      <c r="Q5" s="95" t="s">
        <v>225</v>
      </c>
      <c r="R5" s="96">
        <f t="shared" ref="R5:R29" si="0">A5</f>
        <v>1</v>
      </c>
    </row>
    <row r="6" spans="1:18" ht="20.399999999999999" x14ac:dyDescent="0.3">
      <c r="A6" s="90">
        <v>2</v>
      </c>
      <c r="B6" s="91">
        <v>12212170041</v>
      </c>
      <c r="C6" s="28" t="s">
        <v>210</v>
      </c>
      <c r="D6" s="28" t="s">
        <v>229</v>
      </c>
      <c r="E6" s="92" t="s">
        <v>230</v>
      </c>
      <c r="F6" s="93" t="s">
        <v>222</v>
      </c>
      <c r="G6" s="94">
        <v>75000</v>
      </c>
      <c r="H6" s="94"/>
      <c r="I6" s="95">
        <f>(COUNTIF('Cédula GSNPA'!A:A,B6))-N6-P6</f>
        <v>0</v>
      </c>
      <c r="J6" s="95">
        <f>COUNTIFS('Cédula GSNPA'!A:A,B6,'Cédula GSNPA'!P:P,"ATENDIDA")</f>
        <v>0</v>
      </c>
      <c r="K6" s="95">
        <f>COUNTIFS('Cédula GSNPA'!A:A,B6,'Cédula GSNPA'!P:P,"PERSISTE")</f>
        <v>0</v>
      </c>
      <c r="L6" s="95">
        <f>COUNTIFS('Cédula GSNPA'!A:A,B6,'Cédula GSNPA'!P:P,"PARCIALMENTE ATENDIDA")</f>
        <v>0</v>
      </c>
      <c r="M6" s="95">
        <f>COUNTIFS('Cédula GSNPA'!A:A,B6,'Cédula GSNPA'!P:P,"CONTINÚA")</f>
        <v>0</v>
      </c>
      <c r="N6" s="95">
        <f>COUNTIFS('Cédula GSNPA'!A:A,B6,'Cédula GSNPA'!P:P,"SIN AREAS DE OPORTUNIDAD")</f>
        <v>0</v>
      </c>
      <c r="O6" s="95">
        <f>(COUNTIFS('Cédula GSNPA'!A:A,B6,'Cédula GSNPA'!P:P,"DETECTADA"))+K6+L6</f>
        <v>0</v>
      </c>
      <c r="P6" s="95">
        <f>COUNTIFS('Cédula GSNPA'!A:A,B6,'Cédula GSNPA'!P:P,"REQUERIMIENTO")</f>
        <v>0</v>
      </c>
      <c r="Q6" s="95" t="s">
        <v>225</v>
      </c>
      <c r="R6" s="96">
        <f t="shared" si="0"/>
        <v>2</v>
      </c>
    </row>
    <row r="7" spans="1:18" ht="20.399999999999999" x14ac:dyDescent="0.3">
      <c r="A7" s="90">
        <v>3</v>
      </c>
      <c r="B7" s="91">
        <v>20912160318</v>
      </c>
      <c r="C7" s="28" t="s">
        <v>212</v>
      </c>
      <c r="D7" s="28" t="s">
        <v>50</v>
      </c>
      <c r="E7" s="92" t="s">
        <v>231</v>
      </c>
      <c r="F7" s="93" t="s">
        <v>222</v>
      </c>
      <c r="G7" s="94">
        <v>500000</v>
      </c>
      <c r="H7" s="94"/>
      <c r="I7" s="95">
        <f>(COUNTIF('Cédula GSNPA'!A:A,B7))-N7-P7</f>
        <v>0</v>
      </c>
      <c r="J7" s="95">
        <f>COUNTIFS('Cédula GSNPA'!A:A,B7,'Cédula GSNPA'!P:P,"ATENDIDA")</f>
        <v>0</v>
      </c>
      <c r="K7" s="95">
        <f>COUNTIFS('Cédula GSNPA'!A:A,B7,'Cédula GSNPA'!P:P,"PERSISTE")</f>
        <v>0</v>
      </c>
      <c r="L7" s="95">
        <f>COUNTIFS('Cédula GSNPA'!A:A,B7,'Cédula GSNPA'!P:P,"PARCIALMENTE ATENDIDA")</f>
        <v>0</v>
      </c>
      <c r="M7" s="95">
        <f>COUNTIFS('Cédula GSNPA'!A:A,B7,'Cédula GSNPA'!P:P,"CONTINÚA")</f>
        <v>0</v>
      </c>
      <c r="N7" s="95">
        <f>COUNTIFS('Cédula GSNPA'!A:A,B7,'Cédula GSNPA'!P:P,"SIN AREAS DE OPORTUNIDAD")</f>
        <v>0</v>
      </c>
      <c r="O7" s="95">
        <f>(COUNTIFS('Cédula GSNPA'!A:A,B7,'Cédula GSNPA'!P:P,"DETECTADA"))+K7+L7</f>
        <v>0</v>
      </c>
      <c r="P7" s="95">
        <f>COUNTIFS('Cédula GSNPA'!A:A,B7,'Cédula GSNPA'!P:P,"REQUERIMIENTO")</f>
        <v>0</v>
      </c>
      <c r="Q7" s="95" t="s">
        <v>139</v>
      </c>
      <c r="R7" s="96">
        <f t="shared" si="0"/>
        <v>3</v>
      </c>
    </row>
    <row r="8" spans="1:18" ht="20.399999999999999" x14ac:dyDescent="0.3">
      <c r="A8" s="90">
        <v>1</v>
      </c>
      <c r="B8" s="91">
        <v>30312170265</v>
      </c>
      <c r="C8" s="28" t="s">
        <v>213</v>
      </c>
      <c r="D8" s="28" t="s">
        <v>58</v>
      </c>
      <c r="E8" s="92" t="s">
        <v>232</v>
      </c>
      <c r="F8" s="93" t="s">
        <v>222</v>
      </c>
      <c r="G8" s="94">
        <v>120700</v>
      </c>
      <c r="H8" s="94"/>
      <c r="I8" s="95">
        <f>(COUNTIF('Cédula GSNPA'!A:A,B8))-N8-P8</f>
        <v>0</v>
      </c>
      <c r="J8" s="95">
        <f>COUNTIFS('Cédula GSNPA'!A:A,B8,'Cédula GSNPA'!P:P,"ATENDIDA")</f>
        <v>0</v>
      </c>
      <c r="K8" s="95">
        <f>COUNTIFS('Cédula GSNPA'!A:A,B8,'Cédula GSNPA'!P:P,"PERSISTE")</f>
        <v>0</v>
      </c>
      <c r="L8" s="95">
        <f>COUNTIFS('Cédula GSNPA'!A:A,B8,'Cédula GSNPA'!P:P,"PARCIALMENTE ATENDIDA")</f>
        <v>0</v>
      </c>
      <c r="M8" s="95">
        <f>COUNTIFS('Cédula GSNPA'!A:A,B8,'Cédula GSNPA'!P:P,"CONTINÚA")</f>
        <v>0</v>
      </c>
      <c r="N8" s="95">
        <f>COUNTIFS('Cédula GSNPA'!A:A,B8,'Cédula GSNPA'!P:P,"SIN AREAS DE OPORTUNIDAD")</f>
        <v>0</v>
      </c>
      <c r="O8" s="95">
        <f>(COUNTIFS('Cédula GSNPA'!A:A,B8,'Cédula GSNPA'!P:P,"DETECTADA"))+K8+L8</f>
        <v>0</v>
      </c>
      <c r="P8" s="95">
        <f>COUNTIFS('Cédula GSNPA'!A:A,B8,'Cédula GSNPA'!P:P,"REQUERIMIENTO")</f>
        <v>0</v>
      </c>
      <c r="Q8" s="95" t="s">
        <v>139</v>
      </c>
      <c r="R8" s="96">
        <f t="shared" si="0"/>
        <v>1</v>
      </c>
    </row>
    <row r="9" spans="1:18" ht="20.399999999999999" x14ac:dyDescent="0.3">
      <c r="A9" s="90">
        <v>2</v>
      </c>
      <c r="B9" s="91">
        <v>30312170267</v>
      </c>
      <c r="C9" s="28" t="s">
        <v>213</v>
      </c>
      <c r="D9" s="28" t="s">
        <v>58</v>
      </c>
      <c r="E9" s="92" t="s">
        <v>232</v>
      </c>
      <c r="F9" s="93" t="s">
        <v>222</v>
      </c>
      <c r="G9" s="94">
        <v>133200</v>
      </c>
      <c r="H9" s="94"/>
      <c r="I9" s="95">
        <f>(COUNTIF('Cédula GSNPA'!A:A,B9))-N9-P9</f>
        <v>0</v>
      </c>
      <c r="J9" s="95">
        <f>COUNTIFS('Cédula GSNPA'!A:A,B9,'Cédula GSNPA'!P:P,"ATENDIDA")</f>
        <v>0</v>
      </c>
      <c r="K9" s="95">
        <f>COUNTIFS('Cédula GSNPA'!A:A,B9,'Cédula GSNPA'!P:P,"PERSISTE")</f>
        <v>0</v>
      </c>
      <c r="L9" s="95">
        <f>COUNTIFS('Cédula GSNPA'!A:A,B9,'Cédula GSNPA'!P:P,"PARCIALMENTE ATENDIDA")</f>
        <v>0</v>
      </c>
      <c r="M9" s="95">
        <f>COUNTIFS('Cédula GSNPA'!A:A,B9,'Cédula GSNPA'!P:P,"CONTINÚA")</f>
        <v>0</v>
      </c>
      <c r="N9" s="95">
        <f>COUNTIFS('Cédula GSNPA'!A:A,B9,'Cédula GSNPA'!P:P,"SIN AREAS DE OPORTUNIDAD")</f>
        <v>0</v>
      </c>
      <c r="O9" s="95">
        <f>(COUNTIFS('Cédula GSNPA'!A:A,B9,'Cédula GSNPA'!P:P,"DETECTADA"))+K9+L9</f>
        <v>0</v>
      </c>
      <c r="P9" s="95">
        <f>COUNTIFS('Cédula GSNPA'!A:A,B9,'Cédula GSNPA'!P:P,"REQUERIMIENTO")</f>
        <v>0</v>
      </c>
      <c r="Q9" s="95" t="s">
        <v>182</v>
      </c>
      <c r="R9" s="96">
        <f t="shared" si="0"/>
        <v>2</v>
      </c>
    </row>
    <row r="10" spans="1:18" ht="20.399999999999999" x14ac:dyDescent="0.3">
      <c r="A10" s="90">
        <v>3</v>
      </c>
      <c r="B10" s="91">
        <v>31012160096</v>
      </c>
      <c r="C10" s="28" t="s">
        <v>213</v>
      </c>
      <c r="D10" s="28" t="s">
        <v>64</v>
      </c>
      <c r="E10" s="92" t="s">
        <v>233</v>
      </c>
      <c r="F10" s="93" t="s">
        <v>222</v>
      </c>
      <c r="G10" s="94">
        <v>641981.48</v>
      </c>
      <c r="H10" s="94"/>
      <c r="I10" s="95">
        <f>(COUNTIF('Cédula GSNPA'!A:A,B10))-N10-P10</f>
        <v>0</v>
      </c>
      <c r="J10" s="95">
        <f>COUNTIFS('Cédula GSNPA'!A:A,B10,'Cédula GSNPA'!P:P,"ATENDIDA")</f>
        <v>0</v>
      </c>
      <c r="K10" s="95">
        <f>COUNTIFS('Cédula GSNPA'!A:A,B10,'Cédula GSNPA'!P:P,"PERSISTE")</f>
        <v>0</v>
      </c>
      <c r="L10" s="95">
        <f>COUNTIFS('Cédula GSNPA'!A:A,B10,'Cédula GSNPA'!P:P,"PARCIALMENTE ATENDIDA")</f>
        <v>0</v>
      </c>
      <c r="M10" s="95">
        <f>COUNTIFS('Cédula GSNPA'!A:A,B10,'Cédula GSNPA'!P:P,"CONTINÚA")</f>
        <v>0</v>
      </c>
      <c r="N10" s="95">
        <f>COUNTIFS('Cédula GSNPA'!A:A,B10,'Cédula GSNPA'!P:P,"SIN AREAS DE OPORTUNIDAD")</f>
        <v>0</v>
      </c>
      <c r="O10" s="95">
        <f>(COUNTIFS('Cédula GSNPA'!A:A,B10,'Cédula GSNPA'!P:P,"DETECTADA"))+K10+L10</f>
        <v>0</v>
      </c>
      <c r="P10" s="95">
        <f>COUNTIFS('Cédula GSNPA'!A:A,B10,'Cédula GSNPA'!P:P,"REQUERIMIENTO")</f>
        <v>0</v>
      </c>
      <c r="Q10" s="95" t="s">
        <v>182</v>
      </c>
      <c r="R10" s="96">
        <f t="shared" si="0"/>
        <v>3</v>
      </c>
    </row>
    <row r="11" spans="1:18" ht="20.399999999999999" x14ac:dyDescent="0.3">
      <c r="A11" s="90">
        <v>4</v>
      </c>
      <c r="B11" s="91">
        <v>31412160072</v>
      </c>
      <c r="C11" s="28" t="s">
        <v>213</v>
      </c>
      <c r="D11" s="28" t="s">
        <v>55</v>
      </c>
      <c r="E11" s="92" t="s">
        <v>234</v>
      </c>
      <c r="F11" s="93" t="s">
        <v>222</v>
      </c>
      <c r="G11" s="94">
        <v>300000</v>
      </c>
      <c r="H11" s="94"/>
      <c r="I11" s="95">
        <f>(COUNTIF('Cédula GSNPA'!A:A,B11))-N11-P11</f>
        <v>0</v>
      </c>
      <c r="J11" s="95">
        <f>COUNTIFS('Cédula GSNPA'!A:A,B11,'Cédula GSNPA'!P:P,"ATENDIDA")</f>
        <v>0</v>
      </c>
      <c r="K11" s="95">
        <f>COUNTIFS('Cédula GSNPA'!A:A,B11,'Cédula GSNPA'!P:P,"PERSISTE")</f>
        <v>0</v>
      </c>
      <c r="L11" s="95">
        <f>COUNTIFS('Cédula GSNPA'!A:A,B11,'Cédula GSNPA'!P:P,"PARCIALMENTE ATENDIDA")</f>
        <v>0</v>
      </c>
      <c r="M11" s="95">
        <f>COUNTIFS('Cédula GSNPA'!A:A,B11,'Cédula GSNPA'!P:P,"CONTINÚA")</f>
        <v>0</v>
      </c>
      <c r="N11" s="95">
        <f>COUNTIFS('Cédula GSNPA'!A:A,B11,'Cédula GSNPA'!P:P,"SIN AREAS DE OPORTUNIDAD")</f>
        <v>0</v>
      </c>
      <c r="O11" s="95">
        <f>(COUNTIFS('Cédula GSNPA'!A:A,B11,'Cédula GSNPA'!P:P,"DETECTADA"))+K11+L11</f>
        <v>0</v>
      </c>
      <c r="P11" s="95">
        <f>COUNTIFS('Cédula GSNPA'!A:A,B11,'Cédula GSNPA'!P:P,"REQUERIMIENTO")</f>
        <v>0</v>
      </c>
      <c r="Q11" s="95" t="s">
        <v>13</v>
      </c>
      <c r="R11" s="96">
        <f t="shared" si="0"/>
        <v>4</v>
      </c>
    </row>
    <row r="12" spans="1:18" ht="20.399999999999999" x14ac:dyDescent="0.3">
      <c r="A12" s="90">
        <v>5</v>
      </c>
      <c r="B12" s="91">
        <v>31512160134</v>
      </c>
      <c r="C12" s="28" t="s">
        <v>213</v>
      </c>
      <c r="D12" s="28" t="s">
        <v>68</v>
      </c>
      <c r="E12" s="92" t="s">
        <v>235</v>
      </c>
      <c r="F12" s="93" t="s">
        <v>222</v>
      </c>
      <c r="G12" s="94">
        <v>617600</v>
      </c>
      <c r="H12" s="94"/>
      <c r="I12" s="95">
        <f>(COUNTIF('Cédula GSNPA'!A:A,B12))-N12-P12</f>
        <v>0</v>
      </c>
      <c r="J12" s="95">
        <f>COUNTIFS('Cédula GSNPA'!A:A,B12,'Cédula GSNPA'!P:P,"ATENDIDA")</f>
        <v>0</v>
      </c>
      <c r="K12" s="95">
        <f>COUNTIFS('Cédula GSNPA'!A:A,B12,'Cédula GSNPA'!P:P,"PERSISTE")</f>
        <v>0</v>
      </c>
      <c r="L12" s="95">
        <f>COUNTIFS('Cédula GSNPA'!A:A,B12,'Cédula GSNPA'!P:P,"PARCIALMENTE ATENDIDA")</f>
        <v>0</v>
      </c>
      <c r="M12" s="95">
        <f>COUNTIFS('Cédula GSNPA'!A:A,B12,'Cédula GSNPA'!P:P,"CONTINÚA")</f>
        <v>0</v>
      </c>
      <c r="N12" s="95">
        <f>COUNTIFS('Cédula GSNPA'!A:A,B12,'Cédula GSNPA'!P:P,"SIN AREAS DE OPORTUNIDAD")</f>
        <v>0</v>
      </c>
      <c r="O12" s="95">
        <f>(COUNTIFS('Cédula GSNPA'!A:A,B12,'Cédula GSNPA'!P:P,"DETECTADA"))+K12+L12</f>
        <v>0</v>
      </c>
      <c r="P12" s="95">
        <f>COUNTIFS('Cédula GSNPA'!A:A,B12,'Cédula GSNPA'!P:P,"REQUERIMIENTO")</f>
        <v>0</v>
      </c>
      <c r="Q12" s="95" t="s">
        <v>13</v>
      </c>
      <c r="R12" s="96">
        <f t="shared" si="0"/>
        <v>5</v>
      </c>
    </row>
    <row r="13" spans="1:18" ht="20.399999999999999" x14ac:dyDescent="0.3">
      <c r="A13" s="90">
        <v>6</v>
      </c>
      <c r="B13" s="91">
        <v>31912170237</v>
      </c>
      <c r="C13" s="28" t="s">
        <v>213</v>
      </c>
      <c r="D13" s="28" t="s">
        <v>72</v>
      </c>
      <c r="E13" s="92" t="s">
        <v>236</v>
      </c>
      <c r="F13" s="93" t="s">
        <v>222</v>
      </c>
      <c r="G13" s="94">
        <v>300000</v>
      </c>
      <c r="H13" s="94"/>
      <c r="I13" s="95">
        <f>(COUNTIF('Cédula GSNPA'!A:A,B13))-N13-P13</f>
        <v>0</v>
      </c>
      <c r="J13" s="95">
        <f>COUNTIFS('Cédula GSNPA'!A:A,B13,'Cédula GSNPA'!P:P,"ATENDIDA")</f>
        <v>0</v>
      </c>
      <c r="K13" s="95">
        <f>COUNTIFS('Cédula GSNPA'!A:A,B13,'Cédula GSNPA'!P:P,"PERSISTE")</f>
        <v>0</v>
      </c>
      <c r="L13" s="95">
        <f>COUNTIFS('Cédula GSNPA'!A:A,B13,'Cédula GSNPA'!P:P,"PARCIALMENTE ATENDIDA")</f>
        <v>0</v>
      </c>
      <c r="M13" s="95">
        <f>COUNTIFS('Cédula GSNPA'!A:A,B13,'Cédula GSNPA'!P:P,"CONTINÚA")</f>
        <v>0</v>
      </c>
      <c r="N13" s="95">
        <f>COUNTIFS('Cédula GSNPA'!A:A,B13,'Cédula GSNPA'!P:P,"SIN AREAS DE OPORTUNIDAD")</f>
        <v>0</v>
      </c>
      <c r="O13" s="95">
        <f>(COUNTIFS('Cédula GSNPA'!A:A,B13,'Cédula GSNPA'!P:P,"DETECTADA"))+K13+L13</f>
        <v>0</v>
      </c>
      <c r="P13" s="95">
        <f>COUNTIFS('Cédula GSNPA'!A:A,B13,'Cédula GSNPA'!P:P,"REQUERIMIENTO")</f>
        <v>0</v>
      </c>
      <c r="Q13" s="95" t="s">
        <v>224</v>
      </c>
      <c r="R13" s="96">
        <f t="shared" si="0"/>
        <v>6</v>
      </c>
    </row>
    <row r="14" spans="1:18" ht="20.399999999999999" x14ac:dyDescent="0.3">
      <c r="A14" s="90">
        <v>7</v>
      </c>
      <c r="B14" s="91">
        <v>31912170240</v>
      </c>
      <c r="C14" s="28" t="s">
        <v>213</v>
      </c>
      <c r="D14" s="28" t="s">
        <v>72</v>
      </c>
      <c r="E14" s="92" t="s">
        <v>237</v>
      </c>
      <c r="F14" s="93" t="s">
        <v>222</v>
      </c>
      <c r="G14" s="94">
        <v>495000</v>
      </c>
      <c r="H14" s="94"/>
      <c r="I14" s="95">
        <f>(COUNTIF('Cédula GSNPA'!A:A,B14))-N14-P14</f>
        <v>0</v>
      </c>
      <c r="J14" s="95">
        <f>COUNTIFS('Cédula GSNPA'!A:A,B14,'Cédula GSNPA'!P:P,"ATENDIDA")</f>
        <v>0</v>
      </c>
      <c r="K14" s="95">
        <f>COUNTIFS('Cédula GSNPA'!A:A,B14,'Cédula GSNPA'!P:P,"PERSISTE")</f>
        <v>0</v>
      </c>
      <c r="L14" s="95">
        <f>COUNTIFS('Cédula GSNPA'!A:A,B14,'Cédula GSNPA'!P:P,"PARCIALMENTE ATENDIDA")</f>
        <v>0</v>
      </c>
      <c r="M14" s="95">
        <f>COUNTIFS('Cédula GSNPA'!A:A,B14,'Cédula GSNPA'!P:P,"CONTINÚA")</f>
        <v>0</v>
      </c>
      <c r="N14" s="95">
        <f>COUNTIFS('Cédula GSNPA'!A:A,B14,'Cédula GSNPA'!P:P,"SIN AREAS DE OPORTUNIDAD")</f>
        <v>0</v>
      </c>
      <c r="O14" s="95">
        <f>(COUNTIFS('Cédula GSNPA'!A:A,B14,'Cédula GSNPA'!P:P,"DETECTADA"))+K14+L14</f>
        <v>0</v>
      </c>
      <c r="P14" s="95">
        <f>COUNTIFS('Cédula GSNPA'!A:A,B14,'Cédula GSNPA'!P:P,"REQUERIMIENTO")</f>
        <v>0</v>
      </c>
      <c r="Q14" s="95" t="s">
        <v>224</v>
      </c>
      <c r="R14" s="96">
        <f t="shared" si="0"/>
        <v>7</v>
      </c>
    </row>
    <row r="15" spans="1:18" ht="20.399999999999999" x14ac:dyDescent="0.3">
      <c r="A15" s="90">
        <v>8</v>
      </c>
      <c r="B15" s="91">
        <v>30312170265</v>
      </c>
      <c r="C15" s="28" t="s">
        <v>213</v>
      </c>
      <c r="D15" s="28" t="s">
        <v>58</v>
      </c>
      <c r="E15" s="92" t="s">
        <v>232</v>
      </c>
      <c r="F15" s="93" t="s">
        <v>222</v>
      </c>
      <c r="G15" s="94">
        <v>95000</v>
      </c>
      <c r="H15" s="94"/>
      <c r="I15" s="95">
        <f>(COUNTIF('Cédula GSNPA'!A:A,B15))-N15-P15</f>
        <v>0</v>
      </c>
      <c r="J15" s="95">
        <f>COUNTIFS('Cédula GSNPA'!A:A,B15,'Cédula GSNPA'!P:P,"ATENDIDA")</f>
        <v>0</v>
      </c>
      <c r="K15" s="95">
        <f>COUNTIFS('Cédula GSNPA'!A:A,B15,'Cédula GSNPA'!P:P,"PERSISTE")</f>
        <v>0</v>
      </c>
      <c r="L15" s="95">
        <f>COUNTIFS('Cédula GSNPA'!A:A,B15,'Cédula GSNPA'!P:P,"PARCIALMENTE ATENDIDA")</f>
        <v>0</v>
      </c>
      <c r="M15" s="95">
        <f>COUNTIFS('Cédula GSNPA'!A:A,B15,'Cédula GSNPA'!P:P,"CONTINÚA")</f>
        <v>0</v>
      </c>
      <c r="N15" s="95">
        <f>COUNTIFS('Cédula GSNPA'!A:A,B15,'Cédula GSNPA'!P:P,"SIN AREAS DE OPORTUNIDAD")</f>
        <v>0</v>
      </c>
      <c r="O15" s="95">
        <f>(COUNTIFS('Cédula GSNPA'!A:A,B15,'Cédula GSNPA'!P:P,"DETECTADA"))+K15+L15</f>
        <v>0</v>
      </c>
      <c r="P15" s="95">
        <f>COUNTIFS('Cédula GSNPA'!A:A,B15,'Cédula GSNPA'!P:P,"REQUERIMIENTO")</f>
        <v>0</v>
      </c>
      <c r="Q15" s="95" t="s">
        <v>161</v>
      </c>
      <c r="R15" s="96">
        <f t="shared" si="0"/>
        <v>8</v>
      </c>
    </row>
    <row r="16" spans="1:18" ht="20.399999999999999" x14ac:dyDescent="0.3">
      <c r="A16" s="90">
        <v>9</v>
      </c>
      <c r="B16" s="91">
        <v>30312170267</v>
      </c>
      <c r="C16" s="28" t="s">
        <v>213</v>
      </c>
      <c r="D16" s="28" t="s">
        <v>58</v>
      </c>
      <c r="E16" s="92" t="s">
        <v>232</v>
      </c>
      <c r="F16" s="93" t="s">
        <v>222</v>
      </c>
      <c r="G16" s="94">
        <v>81100</v>
      </c>
      <c r="H16" s="94"/>
      <c r="I16" s="95">
        <f>(COUNTIF('Cédula GSNPA'!A:A,B16))-N16-P16</f>
        <v>0</v>
      </c>
      <c r="J16" s="95">
        <f>COUNTIFS('Cédula GSNPA'!A:A,B16,'Cédula GSNPA'!P:P,"ATENDIDA")</f>
        <v>0</v>
      </c>
      <c r="K16" s="95">
        <f>COUNTIFS('Cédula GSNPA'!A:A,B16,'Cédula GSNPA'!P:P,"PERSISTE")</f>
        <v>0</v>
      </c>
      <c r="L16" s="95">
        <f>COUNTIFS('Cédula GSNPA'!A:A,B16,'Cédula GSNPA'!P:P,"PARCIALMENTE ATENDIDA")</f>
        <v>0</v>
      </c>
      <c r="M16" s="95">
        <f>COUNTIFS('Cédula GSNPA'!A:A,B16,'Cédula GSNPA'!P:P,"CONTINÚA")</f>
        <v>0</v>
      </c>
      <c r="N16" s="95">
        <f>COUNTIFS('Cédula GSNPA'!A:A,B16,'Cédula GSNPA'!P:P,"SIN AREAS DE OPORTUNIDAD")</f>
        <v>0</v>
      </c>
      <c r="O16" s="95">
        <f>(COUNTIFS('Cédula GSNPA'!A:A,B16,'Cédula GSNPA'!P:P,"DETECTADA"))+K16+L16</f>
        <v>0</v>
      </c>
      <c r="P16" s="95">
        <f>COUNTIFS('Cédula GSNPA'!A:A,B16,'Cédula GSNPA'!P:P,"REQUERIMIENTO")</f>
        <v>0</v>
      </c>
      <c r="Q16" s="95" t="s">
        <v>161</v>
      </c>
      <c r="R16" s="96">
        <f t="shared" si="0"/>
        <v>9</v>
      </c>
    </row>
    <row r="17" spans="1:18" ht="20.399999999999999" x14ac:dyDescent="0.3">
      <c r="A17" s="90">
        <v>10</v>
      </c>
      <c r="B17" s="91">
        <v>30312170269</v>
      </c>
      <c r="C17" s="28" t="s">
        <v>213</v>
      </c>
      <c r="D17" s="28" t="s">
        <v>58</v>
      </c>
      <c r="E17" s="92" t="s">
        <v>238</v>
      </c>
      <c r="F17" s="93" t="s">
        <v>222</v>
      </c>
      <c r="G17" s="94">
        <v>292644.03000000003</v>
      </c>
      <c r="H17" s="94"/>
      <c r="I17" s="95">
        <f>(COUNTIF('Cédula GSNPA'!A:A,B17))-N17-P17</f>
        <v>0</v>
      </c>
      <c r="J17" s="95">
        <f>COUNTIFS('Cédula GSNPA'!A:A,B17,'Cédula GSNPA'!P:P,"ATENDIDA")</f>
        <v>0</v>
      </c>
      <c r="K17" s="95">
        <f>COUNTIFS('Cédula GSNPA'!A:A,B17,'Cédula GSNPA'!P:P,"PERSISTE")</f>
        <v>0</v>
      </c>
      <c r="L17" s="95">
        <f>COUNTIFS('Cédula GSNPA'!A:A,B17,'Cédula GSNPA'!P:P,"PARCIALMENTE ATENDIDA")</f>
        <v>0</v>
      </c>
      <c r="M17" s="95">
        <f>COUNTIFS('Cédula GSNPA'!A:A,B17,'Cédula GSNPA'!P:P,"CONTINÚA")</f>
        <v>0</v>
      </c>
      <c r="N17" s="95">
        <f>COUNTIFS('Cédula GSNPA'!A:A,B17,'Cédula GSNPA'!P:P,"SIN AREAS DE OPORTUNIDAD")</f>
        <v>0</v>
      </c>
      <c r="O17" s="95">
        <f>(COUNTIFS('Cédula GSNPA'!A:A,B17,'Cédula GSNPA'!P:P,"DETECTADA"))+K17+L17</f>
        <v>0</v>
      </c>
      <c r="P17" s="95">
        <f>COUNTIFS('Cédula GSNPA'!A:A,B17,'Cédula GSNPA'!P:P,"REQUERIMIENTO")</f>
        <v>0</v>
      </c>
      <c r="Q17" s="95" t="s">
        <v>14</v>
      </c>
      <c r="R17" s="96">
        <f t="shared" si="0"/>
        <v>10</v>
      </c>
    </row>
    <row r="18" spans="1:18" ht="20.399999999999999" x14ac:dyDescent="0.3">
      <c r="A18" s="90">
        <v>11</v>
      </c>
      <c r="B18" s="91">
        <v>30912180099</v>
      </c>
      <c r="C18" s="28" t="s">
        <v>213</v>
      </c>
      <c r="D18" s="28" t="s">
        <v>63</v>
      </c>
      <c r="E18" s="92" t="s">
        <v>239</v>
      </c>
      <c r="F18" s="93" t="s">
        <v>222</v>
      </c>
      <c r="G18" s="94">
        <v>396000</v>
      </c>
      <c r="H18" s="94"/>
      <c r="I18" s="95">
        <f>(COUNTIF('Cédula GSNPA'!A:A,B18))-N18-P18</f>
        <v>0</v>
      </c>
      <c r="J18" s="95">
        <f>COUNTIFS('Cédula GSNPA'!A:A,B18,'Cédula GSNPA'!P:P,"ATENDIDA")</f>
        <v>0</v>
      </c>
      <c r="K18" s="95">
        <f>COUNTIFS('Cédula GSNPA'!A:A,B18,'Cédula GSNPA'!P:P,"PERSISTE")</f>
        <v>0</v>
      </c>
      <c r="L18" s="95">
        <f>COUNTIFS('Cédula GSNPA'!A:A,B18,'Cédula GSNPA'!P:P,"PARCIALMENTE ATENDIDA")</f>
        <v>0</v>
      </c>
      <c r="M18" s="95">
        <f>COUNTIFS('Cédula GSNPA'!A:A,B18,'Cédula GSNPA'!P:P,"CONTINÚA")</f>
        <v>0</v>
      </c>
      <c r="N18" s="95">
        <f>COUNTIFS('Cédula GSNPA'!A:A,B18,'Cédula GSNPA'!P:P,"SIN AREAS DE OPORTUNIDAD")</f>
        <v>0</v>
      </c>
      <c r="O18" s="95">
        <f>(COUNTIFS('Cédula GSNPA'!A:A,B18,'Cédula GSNPA'!P:P,"DETECTADA"))+K18+L18</f>
        <v>0</v>
      </c>
      <c r="P18" s="95">
        <f>COUNTIFS('Cédula GSNPA'!A:A,B18,'Cédula GSNPA'!P:P,"REQUERIMIENTO")</f>
        <v>0</v>
      </c>
      <c r="Q18" s="95" t="s">
        <v>14</v>
      </c>
      <c r="R18" s="96">
        <f t="shared" si="0"/>
        <v>11</v>
      </c>
    </row>
    <row r="19" spans="1:18" ht="20.399999999999999" x14ac:dyDescent="0.3">
      <c r="A19" s="90">
        <v>12</v>
      </c>
      <c r="B19" s="91">
        <v>31012160096</v>
      </c>
      <c r="C19" s="28" t="s">
        <v>213</v>
      </c>
      <c r="D19" s="28" t="s">
        <v>64</v>
      </c>
      <c r="E19" s="92" t="s">
        <v>233</v>
      </c>
      <c r="F19" s="93" t="s">
        <v>222</v>
      </c>
      <c r="G19" s="94">
        <v>766589.77</v>
      </c>
      <c r="H19" s="94"/>
      <c r="I19" s="95">
        <f>(COUNTIF('Cédula GSNPA'!A:A,B19))-N19-P19</f>
        <v>0</v>
      </c>
      <c r="J19" s="95">
        <f>COUNTIFS('Cédula GSNPA'!A:A,B19,'Cédula GSNPA'!P:P,"ATENDIDA")</f>
        <v>0</v>
      </c>
      <c r="K19" s="95">
        <f>COUNTIFS('Cédula GSNPA'!A:A,B19,'Cédula GSNPA'!P:P,"PERSISTE")</f>
        <v>0</v>
      </c>
      <c r="L19" s="95">
        <f>COUNTIFS('Cédula GSNPA'!A:A,B19,'Cédula GSNPA'!P:P,"PARCIALMENTE ATENDIDA")</f>
        <v>0</v>
      </c>
      <c r="M19" s="95">
        <f>COUNTIFS('Cédula GSNPA'!A:A,B19,'Cédula GSNPA'!P:P,"CONTINÚA")</f>
        <v>0</v>
      </c>
      <c r="N19" s="95">
        <f>COUNTIFS('Cédula GSNPA'!A:A,B19,'Cédula GSNPA'!P:P,"SIN AREAS DE OPORTUNIDAD")</f>
        <v>0</v>
      </c>
      <c r="O19" s="95">
        <f>(COUNTIFS('Cédula GSNPA'!A:A,B19,'Cédula GSNPA'!P:P,"DETECTADA"))+K19+L19</f>
        <v>0</v>
      </c>
      <c r="P19" s="95">
        <f>COUNTIFS('Cédula GSNPA'!A:A,B19,'Cédula GSNPA'!P:P,"REQUERIMIENTO")</f>
        <v>0</v>
      </c>
      <c r="Q19" s="95" t="s">
        <v>12</v>
      </c>
      <c r="R19" s="96">
        <f t="shared" si="0"/>
        <v>12</v>
      </c>
    </row>
    <row r="20" spans="1:18" ht="20.399999999999999" x14ac:dyDescent="0.3">
      <c r="A20" s="90">
        <v>13</v>
      </c>
      <c r="B20" s="91">
        <v>31912170237</v>
      </c>
      <c r="C20" s="28" t="s">
        <v>213</v>
      </c>
      <c r="D20" s="28" t="s">
        <v>72</v>
      </c>
      <c r="E20" s="92" t="s">
        <v>236</v>
      </c>
      <c r="F20" s="93" t="s">
        <v>222</v>
      </c>
      <c r="G20" s="94">
        <v>200000</v>
      </c>
      <c r="H20" s="94"/>
      <c r="I20" s="95">
        <f>(COUNTIF('Cédula GSNPA'!A:A,B20))-N20-P20</f>
        <v>0</v>
      </c>
      <c r="J20" s="95">
        <f>COUNTIFS('Cédula GSNPA'!A:A,B20,'Cédula GSNPA'!P:P,"ATENDIDA")</f>
        <v>0</v>
      </c>
      <c r="K20" s="95">
        <f>COUNTIFS('Cédula GSNPA'!A:A,B20,'Cédula GSNPA'!P:P,"PERSISTE")</f>
        <v>0</v>
      </c>
      <c r="L20" s="95">
        <f>COUNTIFS('Cédula GSNPA'!A:A,B20,'Cédula GSNPA'!P:P,"PARCIALMENTE ATENDIDA")</f>
        <v>0</v>
      </c>
      <c r="M20" s="95">
        <f>COUNTIFS('Cédula GSNPA'!A:A,B20,'Cédula GSNPA'!P:P,"CONTINÚA")</f>
        <v>0</v>
      </c>
      <c r="N20" s="95">
        <f>COUNTIFS('Cédula GSNPA'!A:A,B20,'Cédula GSNPA'!P:P,"SIN AREAS DE OPORTUNIDAD")</f>
        <v>0</v>
      </c>
      <c r="O20" s="95">
        <f>(COUNTIFS('Cédula GSNPA'!A:A,B20,'Cédula GSNPA'!P:P,"DETECTADA"))+K20+L20</f>
        <v>0</v>
      </c>
      <c r="P20" s="95">
        <f>COUNTIFS('Cédula GSNPA'!A:A,B20,'Cédula GSNPA'!P:P,"REQUERIMIENTO")</f>
        <v>0</v>
      </c>
      <c r="Q20" s="95" t="s">
        <v>12</v>
      </c>
      <c r="R20" s="96">
        <f t="shared" si="0"/>
        <v>13</v>
      </c>
    </row>
    <row r="21" spans="1:18" ht="20.399999999999999" x14ac:dyDescent="0.3">
      <c r="A21" s="90">
        <v>1</v>
      </c>
      <c r="B21" s="91">
        <v>60412160165</v>
      </c>
      <c r="C21" s="28" t="s">
        <v>215</v>
      </c>
      <c r="D21" s="28" t="s">
        <v>103</v>
      </c>
      <c r="E21" s="92" t="s">
        <v>240</v>
      </c>
      <c r="F21" s="93" t="s">
        <v>222</v>
      </c>
      <c r="G21" s="94">
        <v>1250000</v>
      </c>
      <c r="H21" s="94"/>
      <c r="I21" s="95">
        <f>(COUNTIF('Cédula GSNPA'!A:A,B21))-N21-P21</f>
        <v>0</v>
      </c>
      <c r="J21" s="95">
        <f>COUNTIFS('Cédula GSNPA'!A:A,B21,'Cédula GSNPA'!P:P,"ATENDIDA")</f>
        <v>0</v>
      </c>
      <c r="K21" s="95">
        <f>COUNTIFS('Cédula GSNPA'!A:A,B21,'Cédula GSNPA'!P:P,"PERSISTE")</f>
        <v>0</v>
      </c>
      <c r="L21" s="95">
        <f>COUNTIFS('Cédula GSNPA'!A:A,B21,'Cédula GSNPA'!P:P,"PARCIALMENTE ATENDIDA")</f>
        <v>0</v>
      </c>
      <c r="M21" s="95">
        <f>COUNTIFS('Cédula GSNPA'!A:A,B21,'Cédula GSNPA'!P:P,"CONTINÚA")</f>
        <v>0</v>
      </c>
      <c r="N21" s="95">
        <f>COUNTIFS('Cédula GSNPA'!A:A,B21,'Cédula GSNPA'!P:P,"SIN AREAS DE OPORTUNIDAD")</f>
        <v>0</v>
      </c>
      <c r="O21" s="95">
        <f>(COUNTIFS('Cédula GSNPA'!A:A,B21,'Cédula GSNPA'!P:P,"DETECTADA"))+K21+L21</f>
        <v>0</v>
      </c>
      <c r="P21" s="95">
        <f>COUNTIFS('Cédula GSNPA'!A:A,B21,'Cédula GSNPA'!P:P,"REQUERIMIENTO")</f>
        <v>0</v>
      </c>
      <c r="Q21" s="95" t="s">
        <v>246</v>
      </c>
      <c r="R21" s="96">
        <f t="shared" si="0"/>
        <v>1</v>
      </c>
    </row>
    <row r="22" spans="1:18" ht="20.399999999999999" x14ac:dyDescent="0.3">
      <c r="A22" s="90">
        <v>2</v>
      </c>
      <c r="B22" s="91">
        <v>60412170245</v>
      </c>
      <c r="C22" s="28" t="s">
        <v>215</v>
      </c>
      <c r="D22" s="28" t="s">
        <v>103</v>
      </c>
      <c r="E22" s="92" t="s">
        <v>241</v>
      </c>
      <c r="F22" s="93" t="s">
        <v>222</v>
      </c>
      <c r="G22" s="94">
        <v>1104000</v>
      </c>
      <c r="H22" s="94"/>
      <c r="I22" s="95">
        <f>(COUNTIF('Cédula GSNPA'!A:A,B22))-N22-P22</f>
        <v>0</v>
      </c>
      <c r="J22" s="95">
        <f>COUNTIFS('Cédula GSNPA'!A:A,B22,'Cédula GSNPA'!P:P,"ATENDIDA")</f>
        <v>0</v>
      </c>
      <c r="K22" s="95">
        <f>COUNTIFS('Cédula GSNPA'!A:A,B22,'Cédula GSNPA'!P:P,"PERSISTE")</f>
        <v>0</v>
      </c>
      <c r="L22" s="95">
        <f>COUNTIFS('Cédula GSNPA'!A:A,B22,'Cédula GSNPA'!P:P,"PARCIALMENTE ATENDIDA")</f>
        <v>0</v>
      </c>
      <c r="M22" s="95">
        <f>COUNTIFS('Cédula GSNPA'!A:A,B22,'Cédula GSNPA'!P:P,"CONTINÚA")</f>
        <v>0</v>
      </c>
      <c r="N22" s="95">
        <f>COUNTIFS('Cédula GSNPA'!A:A,B22,'Cédula GSNPA'!P:P,"SIN AREAS DE OPORTUNIDAD")</f>
        <v>0</v>
      </c>
      <c r="O22" s="95">
        <f>(COUNTIFS('Cédula GSNPA'!A:A,B22,'Cédula GSNPA'!P:P,"DETECTADA"))+K22+L22</f>
        <v>0</v>
      </c>
      <c r="P22" s="95">
        <f>COUNTIFS('Cédula GSNPA'!A:A,B22,'Cédula GSNPA'!P:P,"REQUERIMIENTO")</f>
        <v>0</v>
      </c>
      <c r="Q22" s="95" t="s">
        <v>246</v>
      </c>
      <c r="R22" s="96">
        <f t="shared" si="0"/>
        <v>2</v>
      </c>
    </row>
    <row r="23" spans="1:18" ht="20.399999999999999" x14ac:dyDescent="0.3">
      <c r="A23" s="90">
        <v>3</v>
      </c>
      <c r="B23" s="91">
        <v>60612160150</v>
      </c>
      <c r="C23" s="28" t="s">
        <v>215</v>
      </c>
      <c r="D23" s="28" t="s">
        <v>104</v>
      </c>
      <c r="E23" s="92" t="s">
        <v>242</v>
      </c>
      <c r="F23" s="93" t="s">
        <v>222</v>
      </c>
      <c r="G23" s="94">
        <v>140000</v>
      </c>
      <c r="H23" s="94"/>
      <c r="I23" s="95">
        <f>(COUNTIF('Cédula GSNPA'!A:A,B23))-N23-P23</f>
        <v>0</v>
      </c>
      <c r="J23" s="95">
        <f>COUNTIFS('Cédula GSNPA'!A:A,B23,'Cédula GSNPA'!P:P,"ATENDIDA")</f>
        <v>0</v>
      </c>
      <c r="K23" s="95">
        <f>COUNTIFS('Cédula GSNPA'!A:A,B23,'Cédula GSNPA'!P:P,"PERSISTE")</f>
        <v>0</v>
      </c>
      <c r="L23" s="95">
        <f>COUNTIFS('Cédula GSNPA'!A:A,B23,'Cédula GSNPA'!P:P,"PARCIALMENTE ATENDIDA")</f>
        <v>0</v>
      </c>
      <c r="M23" s="95">
        <f>COUNTIFS('Cédula GSNPA'!A:A,B23,'Cédula GSNPA'!P:P,"CONTINÚA")</f>
        <v>0</v>
      </c>
      <c r="N23" s="95">
        <f>COUNTIFS('Cédula GSNPA'!A:A,B23,'Cédula GSNPA'!P:P,"SIN AREAS DE OPORTUNIDAD")</f>
        <v>0</v>
      </c>
      <c r="O23" s="95">
        <f>(COUNTIFS('Cédula GSNPA'!A:A,B23,'Cédula GSNPA'!P:P,"DETECTADA"))+K23+L23</f>
        <v>0</v>
      </c>
      <c r="P23" s="95">
        <f>COUNTIFS('Cédula GSNPA'!A:A,B23,'Cédula GSNPA'!P:P,"REQUERIMIENTO")</f>
        <v>0</v>
      </c>
      <c r="Q23" s="95" t="s">
        <v>246</v>
      </c>
      <c r="R23" s="96">
        <f t="shared" si="0"/>
        <v>3</v>
      </c>
    </row>
    <row r="24" spans="1:18" ht="20.399999999999999" x14ac:dyDescent="0.3">
      <c r="A24" s="90">
        <v>4</v>
      </c>
      <c r="B24" s="91">
        <v>60612160151</v>
      </c>
      <c r="C24" s="28" t="s">
        <v>215</v>
      </c>
      <c r="D24" s="28" t="s">
        <v>104</v>
      </c>
      <c r="E24" s="92" t="s">
        <v>242</v>
      </c>
      <c r="F24" s="93" t="s">
        <v>222</v>
      </c>
      <c r="G24" s="94">
        <v>100000</v>
      </c>
      <c r="H24" s="94"/>
      <c r="I24" s="95">
        <f>(COUNTIF('Cédula GSNPA'!A:A,B24))-N24-P24</f>
        <v>0</v>
      </c>
      <c r="J24" s="95">
        <f>COUNTIFS('Cédula GSNPA'!A:A,B24,'Cédula GSNPA'!P:P,"ATENDIDA")</f>
        <v>0</v>
      </c>
      <c r="K24" s="95">
        <f>COUNTIFS('Cédula GSNPA'!A:A,B24,'Cédula GSNPA'!P:P,"PERSISTE")</f>
        <v>0</v>
      </c>
      <c r="L24" s="95">
        <f>COUNTIFS('Cédula GSNPA'!A:A,B24,'Cédula GSNPA'!P:P,"PARCIALMENTE ATENDIDA")</f>
        <v>0</v>
      </c>
      <c r="M24" s="95">
        <f>COUNTIFS('Cédula GSNPA'!A:A,B24,'Cédula GSNPA'!P:P,"CONTINÚA")</f>
        <v>0</v>
      </c>
      <c r="N24" s="95">
        <f>COUNTIFS('Cédula GSNPA'!A:A,B24,'Cédula GSNPA'!P:P,"SIN AREAS DE OPORTUNIDAD")</f>
        <v>0</v>
      </c>
      <c r="O24" s="95">
        <f>(COUNTIFS('Cédula GSNPA'!A:A,B24,'Cédula GSNPA'!P:P,"DETECTADA"))+K24+L24</f>
        <v>0</v>
      </c>
      <c r="P24" s="95">
        <f>COUNTIFS('Cédula GSNPA'!A:A,B24,'Cédula GSNPA'!P:P,"REQUERIMIENTO")</f>
        <v>0</v>
      </c>
      <c r="Q24" s="95" t="s">
        <v>246</v>
      </c>
      <c r="R24" s="96">
        <f t="shared" si="0"/>
        <v>4</v>
      </c>
    </row>
    <row r="25" spans="1:18" ht="20.399999999999999" x14ac:dyDescent="0.3">
      <c r="A25" s="90">
        <v>5</v>
      </c>
      <c r="B25" s="91">
        <v>61212160147</v>
      </c>
      <c r="C25" s="28" t="s">
        <v>215</v>
      </c>
      <c r="D25" s="28" t="s">
        <v>110</v>
      </c>
      <c r="E25" s="92" t="s">
        <v>243</v>
      </c>
      <c r="F25" s="93" t="s">
        <v>222</v>
      </c>
      <c r="G25" s="94">
        <v>831193.92</v>
      </c>
      <c r="H25" s="94"/>
      <c r="I25" s="95">
        <f>(COUNTIF('Cédula GSNPA'!A:A,B25))-N25-P25</f>
        <v>0</v>
      </c>
      <c r="J25" s="95">
        <f>COUNTIFS('Cédula GSNPA'!A:A,B25,'Cédula GSNPA'!P:P,"ATENDIDA")</f>
        <v>0</v>
      </c>
      <c r="K25" s="95">
        <f>COUNTIFS('Cédula GSNPA'!A:A,B25,'Cédula GSNPA'!P:P,"PERSISTE")</f>
        <v>0</v>
      </c>
      <c r="L25" s="95">
        <f>COUNTIFS('Cédula GSNPA'!A:A,B25,'Cédula GSNPA'!P:P,"PARCIALMENTE ATENDIDA")</f>
        <v>0</v>
      </c>
      <c r="M25" s="95">
        <f>COUNTIFS('Cédula GSNPA'!A:A,B25,'Cédula GSNPA'!P:P,"CONTINÚA")</f>
        <v>0</v>
      </c>
      <c r="N25" s="95">
        <f>COUNTIFS('Cédula GSNPA'!A:A,B25,'Cédula GSNPA'!P:P,"SIN AREAS DE OPORTUNIDAD")</f>
        <v>0</v>
      </c>
      <c r="O25" s="95">
        <f>(COUNTIFS('Cédula GSNPA'!A:A,B25,'Cédula GSNPA'!P:P,"DETECTADA"))+K25+L25</f>
        <v>0</v>
      </c>
      <c r="P25" s="95">
        <f>COUNTIFS('Cédula GSNPA'!A:A,B25,'Cédula GSNPA'!P:P,"REQUERIMIENTO")</f>
        <v>0</v>
      </c>
      <c r="Q25" s="95" t="s">
        <v>246</v>
      </c>
      <c r="R25" s="96">
        <f t="shared" si="0"/>
        <v>5</v>
      </c>
    </row>
    <row r="26" spans="1:18" ht="20.399999999999999" x14ac:dyDescent="0.3">
      <c r="A26" s="90">
        <v>6</v>
      </c>
      <c r="B26" s="91">
        <v>60412170245</v>
      </c>
      <c r="C26" s="28" t="s">
        <v>215</v>
      </c>
      <c r="D26" s="28" t="s">
        <v>103</v>
      </c>
      <c r="E26" s="92" t="s">
        <v>241</v>
      </c>
      <c r="F26" s="93" t="s">
        <v>222</v>
      </c>
      <c r="G26" s="94">
        <v>88000</v>
      </c>
      <c r="H26" s="94"/>
      <c r="I26" s="95">
        <f>(COUNTIF('Cédula GSNPA'!A:A,B26))-N26-P26</f>
        <v>0</v>
      </c>
      <c r="J26" s="95">
        <f>COUNTIFS('Cédula GSNPA'!A:A,B26,'Cédula GSNPA'!P:P,"ATENDIDA")</f>
        <v>0</v>
      </c>
      <c r="K26" s="95">
        <f>COUNTIFS('Cédula GSNPA'!A:A,B26,'Cédula GSNPA'!P:P,"PERSISTE")</f>
        <v>0</v>
      </c>
      <c r="L26" s="95">
        <f>COUNTIFS('Cédula GSNPA'!A:A,B26,'Cédula GSNPA'!P:P,"PARCIALMENTE ATENDIDA")</f>
        <v>0</v>
      </c>
      <c r="M26" s="95">
        <f>COUNTIFS('Cédula GSNPA'!A:A,B26,'Cédula GSNPA'!P:P,"CONTINÚA")</f>
        <v>0</v>
      </c>
      <c r="N26" s="95">
        <f>COUNTIFS('Cédula GSNPA'!A:A,B26,'Cédula GSNPA'!P:P,"SIN AREAS DE OPORTUNIDAD")</f>
        <v>0</v>
      </c>
      <c r="O26" s="95">
        <f>(COUNTIFS('Cédula GSNPA'!A:A,B26,'Cédula GSNPA'!P:P,"DETECTADA"))+K26+L26</f>
        <v>0</v>
      </c>
      <c r="P26" s="95">
        <f>COUNTIFS('Cédula GSNPA'!A:A,B26,'Cédula GSNPA'!P:P,"REQUERIMIENTO")</f>
        <v>0</v>
      </c>
      <c r="Q26" s="95" t="s">
        <v>246</v>
      </c>
      <c r="R26" s="96">
        <f t="shared" si="0"/>
        <v>6</v>
      </c>
    </row>
    <row r="27" spans="1:18" ht="20.399999999999999" x14ac:dyDescent="0.3">
      <c r="A27" s="90">
        <v>7</v>
      </c>
      <c r="B27" s="91">
        <v>60412180280</v>
      </c>
      <c r="C27" s="28" t="s">
        <v>215</v>
      </c>
      <c r="D27" s="28" t="s">
        <v>103</v>
      </c>
      <c r="E27" s="92" t="s">
        <v>244</v>
      </c>
      <c r="F27" s="93" t="s">
        <v>222</v>
      </c>
      <c r="G27" s="94">
        <v>250000</v>
      </c>
      <c r="H27" s="94"/>
      <c r="I27" s="95">
        <f>(COUNTIF('Cédula GSNPA'!A:A,B27))-N27-P27</f>
        <v>0</v>
      </c>
      <c r="J27" s="95">
        <f>COUNTIFS('Cédula GSNPA'!A:A,B27,'Cédula GSNPA'!P:P,"ATENDIDA")</f>
        <v>0</v>
      </c>
      <c r="K27" s="95">
        <f>COUNTIFS('Cédula GSNPA'!A:A,B27,'Cédula GSNPA'!P:P,"PERSISTE")</f>
        <v>0</v>
      </c>
      <c r="L27" s="95">
        <f>COUNTIFS('Cédula GSNPA'!A:A,B27,'Cédula GSNPA'!P:P,"PARCIALMENTE ATENDIDA")</f>
        <v>0</v>
      </c>
      <c r="M27" s="95">
        <f>COUNTIFS('Cédula GSNPA'!A:A,B27,'Cédula GSNPA'!P:P,"CONTINÚA")</f>
        <v>0</v>
      </c>
      <c r="N27" s="95">
        <f>COUNTIFS('Cédula GSNPA'!A:A,B27,'Cédula GSNPA'!P:P,"SIN AREAS DE OPORTUNIDAD")</f>
        <v>0</v>
      </c>
      <c r="O27" s="95">
        <f>(COUNTIFS('Cédula GSNPA'!A:A,B27,'Cédula GSNPA'!P:P,"DETECTADA"))+K27+L27</f>
        <v>0</v>
      </c>
      <c r="P27" s="95">
        <f>COUNTIFS('Cédula GSNPA'!A:A,B27,'Cédula GSNPA'!P:P,"REQUERIMIENTO")</f>
        <v>0</v>
      </c>
      <c r="Q27" s="95" t="s">
        <v>246</v>
      </c>
      <c r="R27" s="96">
        <f t="shared" si="0"/>
        <v>7</v>
      </c>
    </row>
    <row r="28" spans="1:18" ht="20.399999999999999" x14ac:dyDescent="0.3">
      <c r="A28" s="90">
        <v>8</v>
      </c>
      <c r="B28" s="91">
        <v>60612160150</v>
      </c>
      <c r="C28" s="28" t="s">
        <v>215</v>
      </c>
      <c r="D28" s="28" t="s">
        <v>104</v>
      </c>
      <c r="E28" s="92" t="s">
        <v>242</v>
      </c>
      <c r="F28" s="93" t="s">
        <v>222</v>
      </c>
      <c r="G28" s="94">
        <v>100000</v>
      </c>
      <c r="H28" s="94"/>
      <c r="I28" s="95">
        <f>(COUNTIF('Cédula GSNPA'!A:A,B28))-N28-P28</f>
        <v>0</v>
      </c>
      <c r="J28" s="95">
        <f>COUNTIFS('Cédula GSNPA'!A:A,B28,'Cédula GSNPA'!P:P,"ATENDIDA")</f>
        <v>0</v>
      </c>
      <c r="K28" s="95">
        <f>COUNTIFS('Cédula GSNPA'!A:A,B28,'Cédula GSNPA'!P:P,"PERSISTE")</f>
        <v>0</v>
      </c>
      <c r="L28" s="95">
        <f>COUNTIFS('Cédula GSNPA'!A:A,B28,'Cédula GSNPA'!P:P,"PARCIALMENTE ATENDIDA")</f>
        <v>0</v>
      </c>
      <c r="M28" s="95">
        <f>COUNTIFS('Cédula GSNPA'!A:A,B28,'Cédula GSNPA'!P:P,"CONTINÚA")</f>
        <v>0</v>
      </c>
      <c r="N28" s="95">
        <f>COUNTIFS('Cédula GSNPA'!A:A,B28,'Cédula GSNPA'!P:P,"SIN AREAS DE OPORTUNIDAD")</f>
        <v>0</v>
      </c>
      <c r="O28" s="95">
        <f>(COUNTIFS('Cédula GSNPA'!A:A,B28,'Cédula GSNPA'!P:P,"DETECTADA"))+K28+L28</f>
        <v>0</v>
      </c>
      <c r="P28" s="95">
        <f>COUNTIFS('Cédula GSNPA'!A:A,B28,'Cédula GSNPA'!P:P,"REQUERIMIENTO")</f>
        <v>0</v>
      </c>
      <c r="Q28" s="95" t="s">
        <v>246</v>
      </c>
      <c r="R28" s="96">
        <f t="shared" si="0"/>
        <v>8</v>
      </c>
    </row>
    <row r="29" spans="1:18" ht="20.399999999999999" x14ac:dyDescent="0.3">
      <c r="A29" s="90">
        <v>9</v>
      </c>
      <c r="B29" s="91">
        <v>60812150068</v>
      </c>
      <c r="C29" s="28" t="s">
        <v>215</v>
      </c>
      <c r="D29" s="28" t="s">
        <v>106</v>
      </c>
      <c r="E29" s="92" t="s">
        <v>245</v>
      </c>
      <c r="F29" s="93" t="s">
        <v>222</v>
      </c>
      <c r="G29" s="94">
        <v>500000</v>
      </c>
      <c r="H29" s="94"/>
      <c r="I29" s="95">
        <f>(COUNTIF('Cédula GSNPA'!A:A,B29))-N29-P29</f>
        <v>0</v>
      </c>
      <c r="J29" s="95">
        <f>COUNTIFS('Cédula GSNPA'!A:A,B29,'Cédula GSNPA'!P:P,"ATENDIDA")</f>
        <v>0</v>
      </c>
      <c r="K29" s="95">
        <f>COUNTIFS('Cédula GSNPA'!A:A,B29,'Cédula GSNPA'!P:P,"PERSISTE")</f>
        <v>0</v>
      </c>
      <c r="L29" s="95">
        <f>COUNTIFS('Cédula GSNPA'!A:A,B29,'Cédula GSNPA'!P:P,"PARCIALMENTE ATENDIDA")</f>
        <v>0</v>
      </c>
      <c r="M29" s="95">
        <f>COUNTIFS('Cédula GSNPA'!A:A,B29,'Cédula GSNPA'!P:P,"CONTINÚA")</f>
        <v>0</v>
      </c>
      <c r="N29" s="95">
        <f>COUNTIFS('Cédula GSNPA'!A:A,B29,'Cédula GSNPA'!P:P,"SIN AREAS DE OPORTUNIDAD")</f>
        <v>0</v>
      </c>
      <c r="O29" s="95">
        <f>(COUNTIFS('Cédula GSNPA'!A:A,B29,'Cédula GSNPA'!P:P,"DETECTADA"))+K29+L29</f>
        <v>0</v>
      </c>
      <c r="P29" s="95">
        <f>COUNTIFS('Cédula GSNPA'!A:A,B29,'Cédula GSNPA'!P:P,"REQUERIMIENTO")</f>
        <v>0</v>
      </c>
      <c r="Q29" s="95" t="s">
        <v>246</v>
      </c>
      <c r="R29" s="96">
        <f t="shared" si="0"/>
        <v>9</v>
      </c>
    </row>
    <row r="31" spans="1:18" x14ac:dyDescent="0.3">
      <c r="G31" s="97">
        <f>SUM(G5:G30)</f>
        <v>9709369.1999999993</v>
      </c>
      <c r="H31" s="97">
        <f>SUM(H5:H30)</f>
        <v>0</v>
      </c>
      <c r="I31" s="97">
        <f>SUBTOTAL(9,I5:I30)</f>
        <v>0</v>
      </c>
      <c r="J31" s="97">
        <f>SUBTOTAL(9,J5:J30)</f>
        <v>0</v>
      </c>
      <c r="M31" s="97">
        <f>SUBTOTAL(9,M5:M30)</f>
        <v>0</v>
      </c>
      <c r="N31" s="97">
        <f>SUBTOTAL(9,N5:N30)</f>
        <v>0</v>
      </c>
      <c r="O31" s="97">
        <f>SUBTOTAL(9,O5:O30)</f>
        <v>0</v>
      </c>
      <c r="P31" s="97">
        <f>SUBTOTAL(9,P5:P30)</f>
        <v>0</v>
      </c>
    </row>
    <row r="32" spans="1:18" x14ac:dyDescent="0.3">
      <c r="I32" s="98"/>
    </row>
    <row r="33" spans="9:9" x14ac:dyDescent="0.3">
      <c r="I33" s="98"/>
    </row>
  </sheetData>
  <sheetProtection algorithmName="SHA-512" hashValue="K8eDOpbE+tTvGOTqWfR86oFkRKzYi9nuaeKs5+LTUiqsZ7eB+pDpCLTLcLo15gg+/G2wlpIo+k/08YEiSTCZ4A==" saltValue="RvHtf8dsUX039cB9rI8HQg==" spinCount="100000" sheet="1" objects="1" scenarios="1" autoFilter="0"/>
  <autoFilter ref="A4:Q29"/>
  <mergeCells count="6">
    <mergeCell ref="A1:J1"/>
    <mergeCell ref="O1:P2"/>
    <mergeCell ref="Q1:Q3"/>
    <mergeCell ref="A2:J2"/>
    <mergeCell ref="A3:J3"/>
    <mergeCell ref="O3:P3"/>
  </mergeCells>
  <pageMargins left="0.78740157480314965" right="0.39370078740157483" top="0.59055118110236227" bottom="0.59055118110236227" header="0.31496062992125984" footer="0.31496062992125984"/>
  <pageSetup paperSize="5" scale="55" fitToHeight="10" orientation="landscape" r:id="rId1"/>
  <headerFooter>
    <oddHeader>&amp;R&amp;"-,Negrita"&amp;10&amp;D
&amp;T</oddHeader>
    <oddFooter>&amp;R&amp;"-,Negrita"&amp;9Página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111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44140625" defaultRowHeight="10.199999999999999" x14ac:dyDescent="0.2"/>
  <cols>
    <col min="1" max="1" width="76.33203125" style="39" bestFit="1" customWidth="1"/>
    <col min="2" max="2" width="52.44140625" style="39" bestFit="1" customWidth="1"/>
    <col min="3" max="4" width="8.6640625" style="39" customWidth="1"/>
    <col min="5" max="5" width="91.109375" style="39" bestFit="1" customWidth="1"/>
    <col min="6" max="6" width="19.6640625" style="39" bestFit="1" customWidth="1"/>
    <col min="7" max="7" width="26.6640625" style="39" customWidth="1"/>
    <col min="8" max="8" width="14.6640625" style="39" bestFit="1" customWidth="1"/>
    <col min="9" max="9" width="4.6640625" style="39" bestFit="1" customWidth="1"/>
    <col min="10" max="10" width="20.33203125" style="39" bestFit="1" customWidth="1"/>
    <col min="11" max="11" width="20.33203125" style="39" customWidth="1"/>
    <col min="12" max="12" width="15" style="39" bestFit="1" customWidth="1"/>
    <col min="13" max="13" width="9.5546875" style="39" bestFit="1" customWidth="1"/>
    <col min="14" max="15" width="11.44140625" style="39"/>
    <col min="16" max="16" width="4" style="39" customWidth="1"/>
    <col min="17" max="16384" width="11.44140625" style="39"/>
  </cols>
  <sheetData>
    <row r="1" spans="1:16" ht="21" thickBot="1" x14ac:dyDescent="0.25">
      <c r="A1" s="29" t="s">
        <v>1</v>
      </c>
      <c r="B1" s="29" t="s">
        <v>4</v>
      </c>
      <c r="C1" s="30" t="s">
        <v>6</v>
      </c>
      <c r="D1" s="30" t="s">
        <v>7</v>
      </c>
      <c r="E1" s="29" t="s">
        <v>8</v>
      </c>
      <c r="F1" s="31" t="s">
        <v>3</v>
      </c>
      <c r="G1" s="32" t="s">
        <v>11</v>
      </c>
      <c r="H1" s="33" t="s">
        <v>15</v>
      </c>
      <c r="I1" s="34" t="s">
        <v>17</v>
      </c>
      <c r="J1" s="35" t="s">
        <v>16</v>
      </c>
      <c r="K1" s="78" t="s">
        <v>209</v>
      </c>
      <c r="L1" s="36" t="s">
        <v>114</v>
      </c>
      <c r="M1" s="36" t="s">
        <v>146</v>
      </c>
      <c r="N1" s="37" t="s">
        <v>147</v>
      </c>
      <c r="O1" s="38" t="s">
        <v>148</v>
      </c>
      <c r="P1" s="33" t="s">
        <v>163</v>
      </c>
    </row>
    <row r="2" spans="1:16" ht="10.8" thickBot="1" x14ac:dyDescent="0.25">
      <c r="A2" s="40" t="s">
        <v>185</v>
      </c>
      <c r="B2" s="41" t="s">
        <v>169</v>
      </c>
      <c r="C2" s="42">
        <v>42370</v>
      </c>
      <c r="D2" s="43">
        <v>43465</v>
      </c>
      <c r="E2" s="41" t="s">
        <v>173</v>
      </c>
      <c r="F2" s="44" t="s">
        <v>181</v>
      </c>
      <c r="G2" s="45" t="s">
        <v>225</v>
      </c>
      <c r="H2" s="46">
        <v>42370</v>
      </c>
      <c r="I2" s="47">
        <v>100</v>
      </c>
      <c r="J2" s="48" t="s">
        <v>18</v>
      </c>
      <c r="K2" s="79" t="s">
        <v>210</v>
      </c>
      <c r="L2" s="45" t="s">
        <v>19</v>
      </c>
      <c r="M2" s="49" t="s">
        <v>183</v>
      </c>
      <c r="N2" s="50" t="s">
        <v>181</v>
      </c>
      <c r="O2" s="51" t="s">
        <v>151</v>
      </c>
      <c r="P2" s="52" t="s">
        <v>183</v>
      </c>
    </row>
    <row r="3" spans="1:16" x14ac:dyDescent="0.2">
      <c r="A3" s="40" t="s">
        <v>186</v>
      </c>
      <c r="B3" s="41" t="s">
        <v>169</v>
      </c>
      <c r="C3" s="39" t="s">
        <v>145</v>
      </c>
      <c r="E3" s="41" t="s">
        <v>247</v>
      </c>
      <c r="F3" s="44" t="s">
        <v>158</v>
      </c>
      <c r="G3" s="45" t="s">
        <v>139</v>
      </c>
      <c r="H3" s="53">
        <v>42401</v>
      </c>
      <c r="I3" s="54">
        <v>101</v>
      </c>
      <c r="J3" s="55" t="s">
        <v>19</v>
      </c>
      <c r="K3" s="80" t="s">
        <v>210</v>
      </c>
      <c r="L3" s="56" t="s">
        <v>115</v>
      </c>
      <c r="M3" s="49" t="s">
        <v>140</v>
      </c>
      <c r="N3" s="50" t="s">
        <v>149</v>
      </c>
      <c r="O3" s="57" t="s">
        <v>150</v>
      </c>
      <c r="P3" s="58" t="s">
        <v>164</v>
      </c>
    </row>
    <row r="4" spans="1:16" ht="10.8" thickBot="1" x14ac:dyDescent="0.25">
      <c r="A4" s="40" t="s">
        <v>187</v>
      </c>
      <c r="B4" s="41" t="s">
        <v>169</v>
      </c>
      <c r="C4" s="39" t="s">
        <v>145</v>
      </c>
      <c r="E4" s="41" t="s">
        <v>248</v>
      </c>
      <c r="F4" s="59" t="s">
        <v>159</v>
      </c>
      <c r="G4" s="45" t="s">
        <v>182</v>
      </c>
      <c r="H4" s="53">
        <v>42450</v>
      </c>
      <c r="I4" s="54">
        <v>104</v>
      </c>
      <c r="J4" s="55" t="s">
        <v>20</v>
      </c>
      <c r="K4" s="80" t="s">
        <v>210</v>
      </c>
      <c r="L4" s="56" t="s">
        <v>116</v>
      </c>
      <c r="M4" s="61" t="s">
        <v>141</v>
      </c>
      <c r="N4" s="62" t="s">
        <v>143</v>
      </c>
      <c r="O4" s="63" t="s">
        <v>152</v>
      </c>
      <c r="P4" s="64" t="s">
        <v>140</v>
      </c>
    </row>
    <row r="5" spans="1:16" ht="10.8" thickBot="1" x14ac:dyDescent="0.25">
      <c r="A5" s="40" t="s">
        <v>188</v>
      </c>
      <c r="B5" s="41" t="s">
        <v>169</v>
      </c>
      <c r="C5" s="39" t="s">
        <v>145</v>
      </c>
      <c r="E5" s="41" t="s">
        <v>249</v>
      </c>
      <c r="F5" s="59" t="s">
        <v>160</v>
      </c>
      <c r="G5" s="60" t="s">
        <v>13</v>
      </c>
      <c r="H5" s="53">
        <v>42453</v>
      </c>
      <c r="I5" s="54">
        <v>105</v>
      </c>
      <c r="J5" s="55" t="s">
        <v>21</v>
      </c>
      <c r="K5" s="81" t="s">
        <v>210</v>
      </c>
      <c r="L5" s="62" t="s">
        <v>102</v>
      </c>
      <c r="M5" s="65" t="s">
        <v>142</v>
      </c>
      <c r="N5" s="66" t="s">
        <v>144</v>
      </c>
      <c r="P5" s="39" t="s">
        <v>145</v>
      </c>
    </row>
    <row r="6" spans="1:16" x14ac:dyDescent="0.2">
      <c r="A6" s="40" t="s">
        <v>189</v>
      </c>
      <c r="B6" s="41" t="s">
        <v>169</v>
      </c>
      <c r="C6" s="39" t="s">
        <v>145</v>
      </c>
      <c r="E6" s="41" t="s">
        <v>250</v>
      </c>
      <c r="F6" s="59" t="s">
        <v>9</v>
      </c>
      <c r="G6" s="60" t="s">
        <v>224</v>
      </c>
      <c r="H6" s="53">
        <v>42454</v>
      </c>
      <c r="I6" s="54">
        <v>106</v>
      </c>
      <c r="J6" s="55" t="s">
        <v>22</v>
      </c>
      <c r="K6" s="81" t="s">
        <v>210</v>
      </c>
      <c r="L6" s="62" t="s">
        <v>117</v>
      </c>
    </row>
    <row r="7" spans="1:16" x14ac:dyDescent="0.2">
      <c r="A7" s="40" t="s">
        <v>190</v>
      </c>
      <c r="B7" s="41" t="s">
        <v>169</v>
      </c>
      <c r="C7" s="39" t="s">
        <v>145</v>
      </c>
      <c r="E7" s="41" t="s">
        <v>251</v>
      </c>
      <c r="F7" s="59" t="s">
        <v>10</v>
      </c>
      <c r="G7" s="60" t="s">
        <v>161</v>
      </c>
      <c r="H7" s="53">
        <v>42491</v>
      </c>
      <c r="I7" s="54">
        <v>109</v>
      </c>
      <c r="J7" s="55" t="s">
        <v>18</v>
      </c>
      <c r="K7" s="81" t="s">
        <v>210</v>
      </c>
      <c r="L7" s="62" t="s">
        <v>57</v>
      </c>
    </row>
    <row r="8" spans="1:16" ht="10.8" thickBot="1" x14ac:dyDescent="0.25">
      <c r="A8" s="40" t="s">
        <v>191</v>
      </c>
      <c r="B8" s="41" t="s">
        <v>169</v>
      </c>
      <c r="C8" s="39" t="s">
        <v>145</v>
      </c>
      <c r="E8" s="41" t="s">
        <v>252</v>
      </c>
      <c r="F8" s="67" t="s">
        <v>184</v>
      </c>
      <c r="G8" s="60" t="s">
        <v>14</v>
      </c>
      <c r="H8" s="53">
        <v>42629</v>
      </c>
      <c r="I8" s="54">
        <v>115</v>
      </c>
      <c r="J8" s="55" t="s">
        <v>23</v>
      </c>
      <c r="K8" s="81" t="s">
        <v>210</v>
      </c>
      <c r="L8" s="62" t="s">
        <v>162</v>
      </c>
    </row>
    <row r="9" spans="1:16" ht="10.8" thickBot="1" x14ac:dyDescent="0.25">
      <c r="A9" s="40" t="s">
        <v>192</v>
      </c>
      <c r="B9" s="41" t="s">
        <v>169</v>
      </c>
      <c r="C9" s="39" t="s">
        <v>145</v>
      </c>
      <c r="E9" s="41" t="s">
        <v>253</v>
      </c>
      <c r="G9" s="68" t="s">
        <v>12</v>
      </c>
      <c r="H9" s="53">
        <v>42676</v>
      </c>
      <c r="I9" s="54">
        <v>116</v>
      </c>
      <c r="J9" s="55" t="s">
        <v>24</v>
      </c>
      <c r="K9" s="81" t="s">
        <v>210</v>
      </c>
      <c r="L9" s="62" t="s">
        <v>118</v>
      </c>
    </row>
    <row r="10" spans="1:16" x14ac:dyDescent="0.2">
      <c r="A10" s="40" t="s">
        <v>193</v>
      </c>
      <c r="B10" s="41" t="s">
        <v>169</v>
      </c>
      <c r="C10" s="39" t="s">
        <v>145</v>
      </c>
      <c r="E10" s="41" t="s">
        <v>254</v>
      </c>
      <c r="H10" s="53">
        <v>42695</v>
      </c>
      <c r="I10" s="54">
        <v>117</v>
      </c>
      <c r="J10" s="55" t="s">
        <v>25</v>
      </c>
      <c r="K10" s="81" t="s">
        <v>210</v>
      </c>
      <c r="L10" s="62" t="s">
        <v>23</v>
      </c>
    </row>
    <row r="11" spans="1:16" x14ac:dyDescent="0.2">
      <c r="A11" s="40" t="s">
        <v>194</v>
      </c>
      <c r="B11" s="41" t="s">
        <v>169</v>
      </c>
      <c r="C11" s="39" t="s">
        <v>145</v>
      </c>
      <c r="E11" s="41" t="s">
        <v>174</v>
      </c>
      <c r="H11" s="53">
        <v>42716</v>
      </c>
      <c r="I11" s="54">
        <v>118</v>
      </c>
      <c r="J11" s="55" t="s">
        <v>26</v>
      </c>
      <c r="K11" s="81" t="s">
        <v>210</v>
      </c>
      <c r="L11" s="62" t="s">
        <v>66</v>
      </c>
    </row>
    <row r="12" spans="1:16" ht="10.8" thickBot="1" x14ac:dyDescent="0.25">
      <c r="A12" s="40" t="s">
        <v>195</v>
      </c>
      <c r="B12" s="41" t="s">
        <v>169</v>
      </c>
      <c r="C12" s="39" t="s">
        <v>145</v>
      </c>
      <c r="E12" s="41" t="s">
        <v>255</v>
      </c>
      <c r="H12" s="69">
        <v>42729</v>
      </c>
      <c r="I12" s="54">
        <v>119</v>
      </c>
      <c r="J12" s="55" t="s">
        <v>27</v>
      </c>
      <c r="K12" s="81" t="s">
        <v>210</v>
      </c>
      <c r="L12" s="62" t="s">
        <v>166</v>
      </c>
    </row>
    <row r="13" spans="1:16" x14ac:dyDescent="0.2">
      <c r="A13" s="70" t="s">
        <v>196</v>
      </c>
      <c r="B13" s="41" t="s">
        <v>169</v>
      </c>
      <c r="C13" s="39" t="s">
        <v>145</v>
      </c>
      <c r="E13" s="41" t="s">
        <v>256</v>
      </c>
      <c r="H13" s="71"/>
      <c r="I13" s="54">
        <v>120</v>
      </c>
      <c r="J13" s="55" t="s">
        <v>28</v>
      </c>
      <c r="K13" s="81" t="s">
        <v>210</v>
      </c>
      <c r="L13" s="62" t="s">
        <v>119</v>
      </c>
    </row>
    <row r="14" spans="1:16" x14ac:dyDescent="0.2">
      <c r="A14" s="70" t="s">
        <v>197</v>
      </c>
      <c r="B14" s="41" t="s">
        <v>170</v>
      </c>
      <c r="C14" s="39" t="s">
        <v>145</v>
      </c>
      <c r="E14" s="41" t="s">
        <v>175</v>
      </c>
      <c r="H14" s="71"/>
      <c r="I14" s="54">
        <v>121</v>
      </c>
      <c r="J14" s="55" t="s">
        <v>29</v>
      </c>
      <c r="K14" s="81" t="s">
        <v>210</v>
      </c>
      <c r="L14" s="62" t="s">
        <v>120</v>
      </c>
    </row>
    <row r="15" spans="1:16" x14ac:dyDescent="0.2">
      <c r="A15" s="70" t="s">
        <v>198</v>
      </c>
      <c r="B15" s="41" t="s">
        <v>170</v>
      </c>
      <c r="C15" s="39" t="s">
        <v>145</v>
      </c>
      <c r="E15" s="41" t="s">
        <v>178</v>
      </c>
      <c r="I15" s="54">
        <v>122</v>
      </c>
      <c r="J15" s="55" t="s">
        <v>30</v>
      </c>
      <c r="K15" s="81" t="s">
        <v>210</v>
      </c>
      <c r="L15" s="62" t="s">
        <v>121</v>
      </c>
    </row>
    <row r="16" spans="1:16" x14ac:dyDescent="0.2">
      <c r="A16" s="70" t="s">
        <v>199</v>
      </c>
      <c r="B16" s="41" t="s">
        <v>171</v>
      </c>
      <c r="C16" s="39" t="s">
        <v>145</v>
      </c>
      <c r="E16" s="41" t="s">
        <v>257</v>
      </c>
      <c r="I16" s="54">
        <v>123</v>
      </c>
      <c r="J16" s="55" t="s">
        <v>31</v>
      </c>
      <c r="K16" s="81" t="s">
        <v>210</v>
      </c>
      <c r="L16" s="62" t="s">
        <v>122</v>
      </c>
    </row>
    <row r="17" spans="1:12" x14ac:dyDescent="0.2">
      <c r="A17" s="70" t="s">
        <v>200</v>
      </c>
      <c r="B17" s="41" t="s">
        <v>171</v>
      </c>
      <c r="C17" s="39" t="s">
        <v>145</v>
      </c>
      <c r="E17" s="41" t="s">
        <v>258</v>
      </c>
      <c r="I17" s="54">
        <v>124</v>
      </c>
      <c r="J17" s="55" t="s">
        <v>32</v>
      </c>
      <c r="K17" s="81" t="s">
        <v>210</v>
      </c>
      <c r="L17" s="62" t="s">
        <v>123</v>
      </c>
    </row>
    <row r="18" spans="1:12" x14ac:dyDescent="0.2">
      <c r="A18" s="70" t="s">
        <v>201</v>
      </c>
      <c r="B18" s="41" t="s">
        <v>172</v>
      </c>
      <c r="C18" s="39" t="s">
        <v>145</v>
      </c>
      <c r="E18" s="41" t="s">
        <v>259</v>
      </c>
      <c r="I18" s="54">
        <v>125</v>
      </c>
      <c r="J18" s="55" t="s">
        <v>33</v>
      </c>
      <c r="K18" s="81" t="s">
        <v>210</v>
      </c>
      <c r="L18" s="62" t="s">
        <v>124</v>
      </c>
    </row>
    <row r="19" spans="1:12" x14ac:dyDescent="0.2">
      <c r="A19" s="70" t="s">
        <v>202</v>
      </c>
      <c r="B19" s="41" t="s">
        <v>172</v>
      </c>
      <c r="C19" s="39" t="s">
        <v>145</v>
      </c>
      <c r="E19" s="41" t="s">
        <v>179</v>
      </c>
      <c r="I19" s="54">
        <v>126</v>
      </c>
      <c r="J19" s="55" t="s">
        <v>34</v>
      </c>
      <c r="K19" s="81" t="s">
        <v>210</v>
      </c>
      <c r="L19" s="62" t="s">
        <v>125</v>
      </c>
    </row>
    <row r="20" spans="1:12" x14ac:dyDescent="0.2">
      <c r="A20" s="70" t="s">
        <v>203</v>
      </c>
      <c r="B20" s="41" t="s">
        <v>172</v>
      </c>
      <c r="C20" s="39" t="s">
        <v>145</v>
      </c>
      <c r="E20" s="41" t="s">
        <v>260</v>
      </c>
      <c r="I20" s="54">
        <v>127</v>
      </c>
      <c r="J20" s="55" t="s">
        <v>35</v>
      </c>
      <c r="K20" s="81" t="s">
        <v>210</v>
      </c>
      <c r="L20" s="62" t="s">
        <v>126</v>
      </c>
    </row>
    <row r="21" spans="1:12" x14ac:dyDescent="0.2">
      <c r="A21" s="70" t="s">
        <v>204</v>
      </c>
      <c r="B21" s="41" t="s">
        <v>172</v>
      </c>
      <c r="C21" s="39" t="s">
        <v>145</v>
      </c>
      <c r="E21" s="41" t="s">
        <v>177</v>
      </c>
      <c r="I21" s="54">
        <v>128</v>
      </c>
      <c r="J21" s="55" t="s">
        <v>36</v>
      </c>
      <c r="K21" s="81" t="s">
        <v>210</v>
      </c>
      <c r="L21" s="62" t="s">
        <v>83</v>
      </c>
    </row>
    <row r="22" spans="1:12" ht="10.8" thickBot="1" x14ac:dyDescent="0.25">
      <c r="A22" s="72" t="s">
        <v>205</v>
      </c>
      <c r="B22" s="73" t="s">
        <v>172</v>
      </c>
      <c r="C22" s="39" t="s">
        <v>145</v>
      </c>
      <c r="E22" s="41" t="s">
        <v>261</v>
      </c>
      <c r="I22" s="54">
        <v>129</v>
      </c>
      <c r="J22" s="55" t="s">
        <v>37</v>
      </c>
      <c r="K22" s="81" t="s">
        <v>210</v>
      </c>
      <c r="L22" s="62" t="s">
        <v>77</v>
      </c>
    </row>
    <row r="23" spans="1:12" x14ac:dyDescent="0.2">
      <c r="E23" s="41" t="s">
        <v>176</v>
      </c>
      <c r="I23" s="54">
        <v>130</v>
      </c>
      <c r="J23" s="55" t="s">
        <v>38</v>
      </c>
      <c r="K23" s="81" t="s">
        <v>210</v>
      </c>
      <c r="L23" s="62" t="s">
        <v>18</v>
      </c>
    </row>
    <row r="24" spans="1:12" x14ac:dyDescent="0.2">
      <c r="E24" s="41" t="s">
        <v>262</v>
      </c>
      <c r="I24" s="54">
        <v>131</v>
      </c>
      <c r="J24" s="55" t="s">
        <v>39</v>
      </c>
      <c r="K24" s="81" t="s">
        <v>210</v>
      </c>
      <c r="L24" s="62" t="s">
        <v>127</v>
      </c>
    </row>
    <row r="25" spans="1:12" ht="10.8" thickBot="1" x14ac:dyDescent="0.25">
      <c r="E25" s="74" t="s">
        <v>180</v>
      </c>
      <c r="I25" s="54">
        <v>215</v>
      </c>
      <c r="J25" s="55" t="s">
        <v>31</v>
      </c>
      <c r="K25" s="81" t="s">
        <v>210</v>
      </c>
      <c r="L25" s="62" t="s">
        <v>72</v>
      </c>
    </row>
    <row r="26" spans="1:12" x14ac:dyDescent="0.2">
      <c r="I26" s="54">
        <v>216</v>
      </c>
      <c r="J26" s="55" t="s">
        <v>32</v>
      </c>
      <c r="K26" s="81" t="s">
        <v>210</v>
      </c>
      <c r="L26" s="62" t="s">
        <v>128</v>
      </c>
    </row>
    <row r="27" spans="1:12" x14ac:dyDescent="0.2">
      <c r="I27" s="54">
        <v>527</v>
      </c>
      <c r="J27" s="55" t="s">
        <v>33</v>
      </c>
      <c r="K27" s="81" t="s">
        <v>210</v>
      </c>
      <c r="L27" s="62" t="s">
        <v>129</v>
      </c>
    </row>
    <row r="28" spans="1:12" x14ac:dyDescent="0.2">
      <c r="I28" s="54">
        <v>528</v>
      </c>
      <c r="J28" s="55" t="s">
        <v>34</v>
      </c>
      <c r="K28" s="81" t="s">
        <v>210</v>
      </c>
      <c r="L28" s="62" t="s">
        <v>130</v>
      </c>
    </row>
    <row r="29" spans="1:12" x14ac:dyDescent="0.2">
      <c r="I29" s="54">
        <v>529</v>
      </c>
      <c r="J29" s="55" t="s">
        <v>35</v>
      </c>
      <c r="K29" s="81" t="s">
        <v>210</v>
      </c>
      <c r="L29" s="62" t="s">
        <v>131</v>
      </c>
    </row>
    <row r="30" spans="1:12" x14ac:dyDescent="0.2">
      <c r="I30" s="54">
        <v>530</v>
      </c>
      <c r="J30" s="55" t="s">
        <v>36</v>
      </c>
      <c r="K30" s="81" t="s">
        <v>210</v>
      </c>
      <c r="L30" s="62" t="s">
        <v>89</v>
      </c>
    </row>
    <row r="31" spans="1:12" x14ac:dyDescent="0.2">
      <c r="I31" s="54">
        <v>531</v>
      </c>
      <c r="J31" s="55" t="s">
        <v>37</v>
      </c>
      <c r="K31" s="81" t="s">
        <v>210</v>
      </c>
      <c r="L31" s="62" t="s">
        <v>97</v>
      </c>
    </row>
    <row r="32" spans="1:12" x14ac:dyDescent="0.2">
      <c r="I32" s="54">
        <v>532</v>
      </c>
      <c r="J32" s="55" t="s">
        <v>38</v>
      </c>
      <c r="K32" s="81" t="s">
        <v>210</v>
      </c>
      <c r="L32" s="62" t="s">
        <v>132</v>
      </c>
    </row>
    <row r="33" spans="9:12" ht="10.8" thickBot="1" x14ac:dyDescent="0.25">
      <c r="I33" s="54">
        <v>533</v>
      </c>
      <c r="J33" s="55" t="s">
        <v>39</v>
      </c>
      <c r="K33" s="81" t="s">
        <v>210</v>
      </c>
      <c r="L33" s="66" t="s">
        <v>74</v>
      </c>
    </row>
    <row r="34" spans="9:12" x14ac:dyDescent="0.2">
      <c r="I34" s="54">
        <v>451</v>
      </c>
      <c r="J34" s="55" t="s">
        <v>211</v>
      </c>
      <c r="K34" s="55" t="s">
        <v>40</v>
      </c>
    </row>
    <row r="35" spans="9:12" x14ac:dyDescent="0.2">
      <c r="I35" s="54">
        <v>700</v>
      </c>
      <c r="J35" s="55" t="s">
        <v>40</v>
      </c>
      <c r="K35" s="55" t="s">
        <v>40</v>
      </c>
    </row>
    <row r="36" spans="9:12" x14ac:dyDescent="0.2">
      <c r="I36" s="54">
        <v>200</v>
      </c>
      <c r="J36" s="55" t="s">
        <v>41</v>
      </c>
      <c r="K36" s="55" t="s">
        <v>212</v>
      </c>
    </row>
    <row r="37" spans="9:12" x14ac:dyDescent="0.2">
      <c r="I37" s="54">
        <v>201</v>
      </c>
      <c r="J37" s="55" t="s">
        <v>42</v>
      </c>
      <c r="K37" s="55" t="s">
        <v>212</v>
      </c>
    </row>
    <row r="38" spans="9:12" x14ac:dyDescent="0.2">
      <c r="I38" s="54">
        <v>202</v>
      </c>
      <c r="J38" s="55" t="s">
        <v>43</v>
      </c>
      <c r="K38" s="55" t="s">
        <v>212</v>
      </c>
    </row>
    <row r="39" spans="9:12" x14ac:dyDescent="0.2">
      <c r="I39" s="54">
        <v>203</v>
      </c>
      <c r="J39" s="55" t="s">
        <v>44</v>
      </c>
      <c r="K39" s="55" t="s">
        <v>212</v>
      </c>
    </row>
    <row r="40" spans="9:12" x14ac:dyDescent="0.2">
      <c r="I40" s="54">
        <v>204</v>
      </c>
      <c r="J40" s="55" t="s">
        <v>45</v>
      </c>
      <c r="K40" s="55" t="s">
        <v>212</v>
      </c>
    </row>
    <row r="41" spans="9:12" x14ac:dyDescent="0.2">
      <c r="I41" s="54">
        <v>205</v>
      </c>
      <c r="J41" s="55" t="s">
        <v>46</v>
      </c>
      <c r="K41" s="55" t="s">
        <v>212</v>
      </c>
    </row>
    <row r="42" spans="9:12" x14ac:dyDescent="0.2">
      <c r="I42" s="54">
        <v>206</v>
      </c>
      <c r="J42" s="55" t="s">
        <v>47</v>
      </c>
      <c r="K42" s="55" t="s">
        <v>212</v>
      </c>
    </row>
    <row r="43" spans="9:12" x14ac:dyDescent="0.2">
      <c r="I43" s="54">
        <v>207</v>
      </c>
      <c r="J43" s="55" t="s">
        <v>48</v>
      </c>
      <c r="K43" s="55" t="s">
        <v>212</v>
      </c>
    </row>
    <row r="44" spans="9:12" x14ac:dyDescent="0.2">
      <c r="I44" s="54">
        <v>208</v>
      </c>
      <c r="J44" s="55" t="s">
        <v>49</v>
      </c>
      <c r="K44" s="55" t="s">
        <v>212</v>
      </c>
    </row>
    <row r="45" spans="9:12" x14ac:dyDescent="0.2">
      <c r="I45" s="54">
        <v>209</v>
      </c>
      <c r="J45" s="55" t="s">
        <v>50</v>
      </c>
      <c r="K45" s="55" t="s">
        <v>212</v>
      </c>
    </row>
    <row r="46" spans="9:12" x14ac:dyDescent="0.2">
      <c r="I46" s="54">
        <v>210</v>
      </c>
      <c r="J46" s="55" t="s">
        <v>51</v>
      </c>
      <c r="K46" s="55" t="s">
        <v>212</v>
      </c>
    </row>
    <row r="47" spans="9:12" x14ac:dyDescent="0.2">
      <c r="I47" s="54">
        <v>211</v>
      </c>
      <c r="J47" s="55" t="s">
        <v>41</v>
      </c>
      <c r="K47" s="55" t="s">
        <v>212</v>
      </c>
    </row>
    <row r="48" spans="9:12" x14ac:dyDescent="0.2">
      <c r="I48" s="54">
        <v>212</v>
      </c>
      <c r="J48" s="55" t="s">
        <v>52</v>
      </c>
      <c r="K48" s="55" t="s">
        <v>212</v>
      </c>
    </row>
    <row r="49" spans="9:11" x14ac:dyDescent="0.2">
      <c r="I49" s="54">
        <v>213</v>
      </c>
      <c r="J49" s="55" t="s">
        <v>53</v>
      </c>
      <c r="K49" s="55" t="s">
        <v>212</v>
      </c>
    </row>
    <row r="50" spans="9:11" x14ac:dyDescent="0.2">
      <c r="I50" s="54">
        <v>214</v>
      </c>
      <c r="J50" s="55" t="s">
        <v>54</v>
      </c>
      <c r="K50" s="55" t="s">
        <v>212</v>
      </c>
    </row>
    <row r="51" spans="9:11" x14ac:dyDescent="0.2">
      <c r="I51" s="54">
        <v>300</v>
      </c>
      <c r="J51" s="55" t="s">
        <v>55</v>
      </c>
      <c r="K51" s="55" t="s">
        <v>213</v>
      </c>
    </row>
    <row r="52" spans="9:11" x14ac:dyDescent="0.2">
      <c r="I52" s="54">
        <v>301</v>
      </c>
      <c r="J52" s="55" t="s">
        <v>56</v>
      </c>
      <c r="K52" s="55" t="s">
        <v>213</v>
      </c>
    </row>
    <row r="53" spans="9:11" x14ac:dyDescent="0.2">
      <c r="I53" s="54">
        <v>302</v>
      </c>
      <c r="J53" s="55" t="s">
        <v>57</v>
      </c>
      <c r="K53" s="55" t="s">
        <v>213</v>
      </c>
    </row>
    <row r="54" spans="9:11" x14ac:dyDescent="0.2">
      <c r="I54" s="54">
        <v>303</v>
      </c>
      <c r="J54" s="55" t="s">
        <v>58</v>
      </c>
      <c r="K54" s="55" t="s">
        <v>213</v>
      </c>
    </row>
    <row r="55" spans="9:11" x14ac:dyDescent="0.2">
      <c r="I55" s="54">
        <v>304</v>
      </c>
      <c r="J55" s="55" t="s">
        <v>59</v>
      </c>
      <c r="K55" s="55" t="s">
        <v>213</v>
      </c>
    </row>
    <row r="56" spans="9:11" x14ac:dyDescent="0.2">
      <c r="I56" s="54">
        <v>305</v>
      </c>
      <c r="J56" s="55" t="s">
        <v>60</v>
      </c>
      <c r="K56" s="55" t="s">
        <v>213</v>
      </c>
    </row>
    <row r="57" spans="9:11" x14ac:dyDescent="0.2">
      <c r="I57" s="54">
        <v>306</v>
      </c>
      <c r="J57" s="55" t="s">
        <v>61</v>
      </c>
      <c r="K57" s="55" t="s">
        <v>213</v>
      </c>
    </row>
    <row r="58" spans="9:11" x14ac:dyDescent="0.2">
      <c r="I58" s="54">
        <v>308</v>
      </c>
      <c r="J58" s="55" t="s">
        <v>62</v>
      </c>
      <c r="K58" s="55" t="s">
        <v>213</v>
      </c>
    </row>
    <row r="59" spans="9:11" x14ac:dyDescent="0.2">
      <c r="I59" s="54">
        <v>309</v>
      </c>
      <c r="J59" s="55" t="s">
        <v>63</v>
      </c>
      <c r="K59" s="55" t="s">
        <v>213</v>
      </c>
    </row>
    <row r="60" spans="9:11" x14ac:dyDescent="0.2">
      <c r="I60" s="54">
        <v>310</v>
      </c>
      <c r="J60" s="55" t="s">
        <v>64</v>
      </c>
      <c r="K60" s="55" t="s">
        <v>213</v>
      </c>
    </row>
    <row r="61" spans="9:11" x14ac:dyDescent="0.2">
      <c r="I61" s="54">
        <v>311</v>
      </c>
      <c r="J61" s="55" t="s">
        <v>65</v>
      </c>
      <c r="K61" s="55" t="s">
        <v>213</v>
      </c>
    </row>
    <row r="62" spans="9:11" x14ac:dyDescent="0.2">
      <c r="I62" s="54">
        <v>312</v>
      </c>
      <c r="J62" s="55" t="s">
        <v>66</v>
      </c>
      <c r="K62" s="55" t="s">
        <v>213</v>
      </c>
    </row>
    <row r="63" spans="9:11" x14ac:dyDescent="0.2">
      <c r="I63" s="54">
        <v>313</v>
      </c>
      <c r="J63" s="55" t="s">
        <v>67</v>
      </c>
      <c r="K63" s="55" t="s">
        <v>213</v>
      </c>
    </row>
    <row r="64" spans="9:11" x14ac:dyDescent="0.2">
      <c r="I64" s="54">
        <v>314</v>
      </c>
      <c r="J64" s="55" t="s">
        <v>55</v>
      </c>
      <c r="K64" s="55" t="s">
        <v>213</v>
      </c>
    </row>
    <row r="65" spans="9:11" x14ac:dyDescent="0.2">
      <c r="I65" s="54">
        <v>315</v>
      </c>
      <c r="J65" s="55" t="s">
        <v>68</v>
      </c>
      <c r="K65" s="55" t="s">
        <v>213</v>
      </c>
    </row>
    <row r="66" spans="9:11" x14ac:dyDescent="0.2">
      <c r="I66" s="54">
        <v>316</v>
      </c>
      <c r="J66" s="55" t="s">
        <v>69</v>
      </c>
      <c r="K66" s="55" t="s">
        <v>213</v>
      </c>
    </row>
    <row r="67" spans="9:11" x14ac:dyDescent="0.2">
      <c r="I67" s="54">
        <v>317</v>
      </c>
      <c r="J67" s="55" t="s">
        <v>70</v>
      </c>
      <c r="K67" s="55" t="s">
        <v>213</v>
      </c>
    </row>
    <row r="68" spans="9:11" x14ac:dyDescent="0.2">
      <c r="I68" s="54">
        <v>318</v>
      </c>
      <c r="J68" s="55" t="s">
        <v>71</v>
      </c>
      <c r="K68" s="55" t="s">
        <v>213</v>
      </c>
    </row>
    <row r="69" spans="9:11" x14ac:dyDescent="0.2">
      <c r="I69" s="54">
        <v>319</v>
      </c>
      <c r="J69" s="55" t="s">
        <v>72</v>
      </c>
      <c r="K69" s="55" t="s">
        <v>213</v>
      </c>
    </row>
    <row r="70" spans="9:11" x14ac:dyDescent="0.2">
      <c r="I70" s="54">
        <v>320</v>
      </c>
      <c r="J70" s="55" t="s">
        <v>73</v>
      </c>
      <c r="K70" s="55" t="s">
        <v>213</v>
      </c>
    </row>
    <row r="71" spans="9:11" x14ac:dyDescent="0.2">
      <c r="I71" s="54">
        <v>321</v>
      </c>
      <c r="J71" s="55" t="s">
        <v>74</v>
      </c>
      <c r="K71" s="55" t="s">
        <v>213</v>
      </c>
    </row>
    <row r="72" spans="9:11" x14ac:dyDescent="0.2">
      <c r="I72" s="54">
        <v>322</v>
      </c>
      <c r="J72" s="55" t="s">
        <v>75</v>
      </c>
      <c r="K72" s="55" t="s">
        <v>213</v>
      </c>
    </row>
    <row r="73" spans="9:11" x14ac:dyDescent="0.2">
      <c r="I73" s="54">
        <v>323</v>
      </c>
      <c r="J73" s="55" t="s">
        <v>76</v>
      </c>
      <c r="K73" s="55" t="s">
        <v>213</v>
      </c>
    </row>
    <row r="74" spans="9:11" x14ac:dyDescent="0.2">
      <c r="I74" s="54">
        <v>500</v>
      </c>
      <c r="J74" s="55" t="s">
        <v>77</v>
      </c>
      <c r="K74" s="55" t="s">
        <v>214</v>
      </c>
    </row>
    <row r="75" spans="9:11" x14ac:dyDescent="0.2">
      <c r="I75" s="54">
        <v>501</v>
      </c>
      <c r="J75" s="55" t="s">
        <v>78</v>
      </c>
      <c r="K75" s="55" t="s">
        <v>214</v>
      </c>
    </row>
    <row r="76" spans="9:11" x14ac:dyDescent="0.2">
      <c r="I76" s="54">
        <v>502</v>
      </c>
      <c r="J76" s="55" t="s">
        <v>79</v>
      </c>
      <c r="K76" s="55" t="s">
        <v>214</v>
      </c>
    </row>
    <row r="77" spans="9:11" x14ac:dyDescent="0.2">
      <c r="I77" s="54">
        <v>503</v>
      </c>
      <c r="J77" s="55" t="s">
        <v>80</v>
      </c>
      <c r="K77" s="55" t="s">
        <v>214</v>
      </c>
    </row>
    <row r="78" spans="9:11" x14ac:dyDescent="0.2">
      <c r="I78" s="54">
        <v>504</v>
      </c>
      <c r="J78" s="55" t="s">
        <v>81</v>
      </c>
      <c r="K78" s="55" t="s">
        <v>214</v>
      </c>
    </row>
    <row r="79" spans="9:11" x14ac:dyDescent="0.2">
      <c r="I79" s="54">
        <v>505</v>
      </c>
      <c r="J79" s="55" t="s">
        <v>82</v>
      </c>
      <c r="K79" s="55" t="s">
        <v>214</v>
      </c>
    </row>
    <row r="80" spans="9:11" x14ac:dyDescent="0.2">
      <c r="I80" s="54">
        <v>506</v>
      </c>
      <c r="J80" s="55" t="s">
        <v>83</v>
      </c>
      <c r="K80" s="55" t="s">
        <v>214</v>
      </c>
    </row>
    <row r="81" spans="9:11" x14ac:dyDescent="0.2">
      <c r="I81" s="54">
        <v>507</v>
      </c>
      <c r="J81" s="55" t="s">
        <v>84</v>
      </c>
      <c r="K81" s="55" t="s">
        <v>214</v>
      </c>
    </row>
    <row r="82" spans="9:11" x14ac:dyDescent="0.2">
      <c r="I82" s="54">
        <v>509</v>
      </c>
      <c r="J82" s="55" t="s">
        <v>85</v>
      </c>
      <c r="K82" s="55" t="s">
        <v>214</v>
      </c>
    </row>
    <row r="83" spans="9:11" x14ac:dyDescent="0.2">
      <c r="I83" s="54">
        <v>510</v>
      </c>
      <c r="J83" s="55" t="s">
        <v>86</v>
      </c>
      <c r="K83" s="55" t="s">
        <v>214</v>
      </c>
    </row>
    <row r="84" spans="9:11" x14ac:dyDescent="0.2">
      <c r="I84" s="54">
        <v>511</v>
      </c>
      <c r="J84" s="55" t="s">
        <v>77</v>
      </c>
      <c r="K84" s="55" t="s">
        <v>214</v>
      </c>
    </row>
    <row r="85" spans="9:11" x14ac:dyDescent="0.2">
      <c r="I85" s="54">
        <v>512</v>
      </c>
      <c r="J85" s="55" t="s">
        <v>87</v>
      </c>
      <c r="K85" s="55" t="s">
        <v>214</v>
      </c>
    </row>
    <row r="86" spans="9:11" x14ac:dyDescent="0.2">
      <c r="I86" s="54">
        <v>513</v>
      </c>
      <c r="J86" s="55" t="s">
        <v>88</v>
      </c>
      <c r="K86" s="55" t="s">
        <v>214</v>
      </c>
    </row>
    <row r="87" spans="9:11" x14ac:dyDescent="0.2">
      <c r="I87" s="54">
        <v>514</v>
      </c>
      <c r="J87" s="55" t="s">
        <v>89</v>
      </c>
      <c r="K87" s="55" t="s">
        <v>214</v>
      </c>
    </row>
    <row r="88" spans="9:11" x14ac:dyDescent="0.2">
      <c r="I88" s="54">
        <v>515</v>
      </c>
      <c r="J88" s="55" t="s">
        <v>90</v>
      </c>
      <c r="K88" s="55" t="s">
        <v>214</v>
      </c>
    </row>
    <row r="89" spans="9:11" x14ac:dyDescent="0.2">
      <c r="I89" s="54">
        <v>516</v>
      </c>
      <c r="J89" s="55" t="s">
        <v>91</v>
      </c>
      <c r="K89" s="55" t="s">
        <v>214</v>
      </c>
    </row>
    <row r="90" spans="9:11" x14ac:dyDescent="0.2">
      <c r="I90" s="54">
        <v>517</v>
      </c>
      <c r="J90" s="55" t="s">
        <v>92</v>
      </c>
      <c r="K90" s="55" t="s">
        <v>214</v>
      </c>
    </row>
    <row r="91" spans="9:11" x14ac:dyDescent="0.2">
      <c r="I91" s="54">
        <v>518</v>
      </c>
      <c r="J91" s="55" t="s">
        <v>93</v>
      </c>
      <c r="K91" s="55" t="s">
        <v>214</v>
      </c>
    </row>
    <row r="92" spans="9:11" x14ac:dyDescent="0.2">
      <c r="I92" s="54">
        <v>519</v>
      </c>
      <c r="J92" s="55" t="s">
        <v>94</v>
      </c>
      <c r="K92" s="55" t="s">
        <v>214</v>
      </c>
    </row>
    <row r="93" spans="9:11" x14ac:dyDescent="0.2">
      <c r="I93" s="54">
        <v>520</v>
      </c>
      <c r="J93" s="55" t="s">
        <v>95</v>
      </c>
      <c r="K93" s="55" t="s">
        <v>214</v>
      </c>
    </row>
    <row r="94" spans="9:11" x14ac:dyDescent="0.2">
      <c r="I94" s="54">
        <v>521</v>
      </c>
      <c r="J94" s="55" t="s">
        <v>96</v>
      </c>
      <c r="K94" s="55" t="s">
        <v>214</v>
      </c>
    </row>
    <row r="95" spans="9:11" x14ac:dyDescent="0.2">
      <c r="I95" s="54">
        <v>522</v>
      </c>
      <c r="J95" s="55" t="s">
        <v>97</v>
      </c>
      <c r="K95" s="55" t="s">
        <v>214</v>
      </c>
    </row>
    <row r="96" spans="9:11" x14ac:dyDescent="0.2">
      <c r="I96" s="54">
        <v>523</v>
      </c>
      <c r="J96" s="55" t="s">
        <v>98</v>
      </c>
      <c r="K96" s="55" t="s">
        <v>214</v>
      </c>
    </row>
    <row r="97" spans="9:11" x14ac:dyDescent="0.2">
      <c r="I97" s="54">
        <v>524</v>
      </c>
      <c r="J97" s="55" t="s">
        <v>99</v>
      </c>
      <c r="K97" s="55" t="s">
        <v>214</v>
      </c>
    </row>
    <row r="98" spans="9:11" x14ac:dyDescent="0.2">
      <c r="I98" s="54">
        <v>525</v>
      </c>
      <c r="J98" s="55" t="s">
        <v>100</v>
      </c>
      <c r="K98" s="55" t="s">
        <v>214</v>
      </c>
    </row>
    <row r="99" spans="9:11" x14ac:dyDescent="0.2">
      <c r="I99" s="54">
        <v>526</v>
      </c>
      <c r="J99" s="55" t="s">
        <v>101</v>
      </c>
      <c r="K99" s="55" t="s">
        <v>214</v>
      </c>
    </row>
    <row r="100" spans="9:11" x14ac:dyDescent="0.2">
      <c r="I100" s="54">
        <v>601</v>
      </c>
      <c r="J100" s="55" t="s">
        <v>102</v>
      </c>
      <c r="K100" s="55" t="s">
        <v>215</v>
      </c>
    </row>
    <row r="101" spans="9:11" x14ac:dyDescent="0.2">
      <c r="I101" s="54">
        <v>604</v>
      </c>
      <c r="J101" s="55" t="s">
        <v>103</v>
      </c>
      <c r="K101" s="55" t="s">
        <v>215</v>
      </c>
    </row>
    <row r="102" spans="9:11" x14ac:dyDescent="0.2">
      <c r="I102" s="54">
        <v>606</v>
      </c>
      <c r="J102" s="55" t="s">
        <v>104</v>
      </c>
      <c r="K102" s="55" t="s">
        <v>215</v>
      </c>
    </row>
    <row r="103" spans="9:11" x14ac:dyDescent="0.2">
      <c r="I103" s="54">
        <v>607</v>
      </c>
      <c r="J103" s="55" t="s">
        <v>105</v>
      </c>
      <c r="K103" s="55" t="s">
        <v>215</v>
      </c>
    </row>
    <row r="104" spans="9:11" x14ac:dyDescent="0.2">
      <c r="I104" s="54">
        <v>608</v>
      </c>
      <c r="J104" s="55" t="s">
        <v>106</v>
      </c>
      <c r="K104" s="55" t="s">
        <v>215</v>
      </c>
    </row>
    <row r="105" spans="9:11" x14ac:dyDescent="0.2">
      <c r="I105" s="54">
        <v>609</v>
      </c>
      <c r="J105" s="55" t="s">
        <v>107</v>
      </c>
      <c r="K105" s="55" t="s">
        <v>215</v>
      </c>
    </row>
    <row r="106" spans="9:11" x14ac:dyDescent="0.2">
      <c r="I106" s="54">
        <v>610</v>
      </c>
      <c r="J106" s="55" t="s">
        <v>108</v>
      </c>
      <c r="K106" s="55" t="s">
        <v>215</v>
      </c>
    </row>
    <row r="107" spans="9:11" x14ac:dyDescent="0.2">
      <c r="I107" s="54">
        <v>611</v>
      </c>
      <c r="J107" s="55" t="s">
        <v>109</v>
      </c>
      <c r="K107" s="55" t="s">
        <v>215</v>
      </c>
    </row>
    <row r="108" spans="9:11" x14ac:dyDescent="0.2">
      <c r="I108" s="54">
        <v>612</v>
      </c>
      <c r="J108" s="55" t="s">
        <v>110</v>
      </c>
      <c r="K108" s="55" t="s">
        <v>215</v>
      </c>
    </row>
    <row r="109" spans="9:11" x14ac:dyDescent="0.2">
      <c r="I109" s="54">
        <v>613</v>
      </c>
      <c r="J109" s="55" t="s">
        <v>111</v>
      </c>
      <c r="K109" s="55" t="s">
        <v>215</v>
      </c>
    </row>
    <row r="110" spans="9:11" x14ac:dyDescent="0.2">
      <c r="I110" s="54">
        <v>614</v>
      </c>
      <c r="J110" s="55" t="s">
        <v>112</v>
      </c>
      <c r="K110" s="55" t="s">
        <v>215</v>
      </c>
    </row>
    <row r="111" spans="9:11" ht="10.8" thickBot="1" x14ac:dyDescent="0.25">
      <c r="I111" s="75">
        <v>900</v>
      </c>
      <c r="J111" s="76" t="s">
        <v>134</v>
      </c>
      <c r="K111" s="76" t="s">
        <v>134</v>
      </c>
    </row>
  </sheetData>
  <sheetProtection algorithmName="SHA-512" hashValue="xhnfL+/ENpsLa69ZObx5gX/ZY6yJ2McQ57+524iiIbio95uI/wQAKidtLGfZZaSCt40PhotE/lCkVciX0CW2UQ==" saltValue="IN27HHxrYMzwAwTbp4BA2w==" spinCount="100000" sheet="1" selectLockedCells="1"/>
  <autoFilter ref="A1:P111"/>
  <sortState ref="L2:L33">
    <sortCondition ref="L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A773F4F7EE19468AE276810B9F2125" ma:contentTypeVersion="0" ma:contentTypeDescription="Crear nuevo documento." ma:contentTypeScope="" ma:versionID="386168ae7a734944e368697c901fef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F3E3DB-EF20-49E7-891A-C14143BF70AB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86D9B8-7625-4A3E-99CB-C4B08BC846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0F2C1-F18D-4024-9F8B-2FC192ED0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Cédula GSNPA</vt:lpstr>
      <vt:lpstr>Reporte</vt:lpstr>
      <vt:lpstr>Datos</vt:lpstr>
      <vt:lpstr>'Cédula GSNPA'!Área_de_impresión</vt:lpstr>
      <vt:lpstr>Reporte!Área_de_impresión</vt:lpstr>
      <vt:lpstr>'Cédula GSNPA'!Títulos_a_imprimir</vt:lpstr>
      <vt:lpstr>Reporte!Títulos_a_imprimir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Gonzalez Mejia</dc:creator>
  <cp:lastModifiedBy>Gabriela Patricia Villalta Galvan</cp:lastModifiedBy>
  <cp:lastPrinted>2017-10-06T20:19:02Z</cp:lastPrinted>
  <dcterms:created xsi:type="dcterms:W3CDTF">2017-04-06T22:41:44Z</dcterms:created>
  <dcterms:modified xsi:type="dcterms:W3CDTF">2018-09-13T15:00:05Z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0x01010081A773F4F7EE19468AE276810B9F2125</vt:lpwstr>
  </property>
</Properties>
</file>