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toriz\Documents\00 Financiera Rural\2018\Programa de Trabajo\"/>
    </mc:Choice>
  </mc:AlternateContent>
  <bookViews>
    <workbookView xWindow="0" yWindow="420" windowWidth="16395" windowHeight="5025" tabRatio="639" activeTab="1"/>
  </bookViews>
  <sheets>
    <sheet name="Reporte" sheetId="3" r:id="rId1"/>
    <sheet name="Cédula" sheetId="1" r:id="rId2"/>
    <sheet name="Datos" sheetId="2" state="hidden" r:id="rId3"/>
  </sheets>
  <definedNames>
    <definedName name="_xlnm._FilterDatabase" localSheetId="1" hidden="1">Cédula!$A$4:$O$14</definedName>
    <definedName name="_xlnm._FilterDatabase" localSheetId="2" hidden="1">Datos!$A$1:$P$111</definedName>
    <definedName name="_xlnm._FilterDatabase" localSheetId="0" hidden="1">Reporte!$A$4:$Q$15</definedName>
    <definedName name="_xlnm.Print_Area" localSheetId="1">Cédula!$A$1:$O$19</definedName>
    <definedName name="_xlnm.Print_Area" localSheetId="0">Reporte!$A$1:$Q$17</definedName>
    <definedName name="_xlnm.Print_Titles" localSheetId="1">Cédula!$1:$4</definedName>
    <definedName name="_xlnm.Print_Titles" localSheetId="0">Reporte!$1:$4</definedName>
  </definedNames>
  <calcPr calcId="162913"/>
</workbook>
</file>

<file path=xl/calcChain.xml><?xml version="1.0" encoding="utf-8"?>
<calcChain xmlns="http://schemas.openxmlformats.org/spreadsheetml/2006/main">
  <c r="H17" i="3" l="1"/>
  <c r="M3" i="1" l="1"/>
  <c r="N15" i="1" l="1"/>
  <c r="N14" i="1"/>
  <c r="N13" i="1"/>
  <c r="N12" i="1"/>
  <c r="N11" i="1"/>
  <c r="N10" i="1"/>
  <c r="N9" i="1"/>
  <c r="N8" i="1"/>
  <c r="N7" i="1"/>
  <c r="N6" i="1"/>
  <c r="O18" i="1"/>
  <c r="A15" i="1"/>
  <c r="A14" i="1"/>
  <c r="A13" i="1"/>
  <c r="A12" i="1"/>
  <c r="A11" i="1"/>
  <c r="A10" i="1"/>
  <c r="A9" i="1"/>
  <c r="A8" i="1"/>
  <c r="A7" i="1"/>
  <c r="A6" i="1"/>
  <c r="N3" i="3"/>
  <c r="I15" i="1"/>
  <c r="I14" i="1"/>
  <c r="I13" i="1"/>
  <c r="I12" i="1"/>
  <c r="I11" i="1"/>
  <c r="I10" i="1"/>
  <c r="I9" i="1"/>
  <c r="I8" i="1"/>
  <c r="I7" i="1"/>
  <c r="I6" i="1"/>
  <c r="K8" i="1"/>
  <c r="G8" i="1"/>
  <c r="F8" i="1" s="1"/>
  <c r="E8" i="1"/>
  <c r="D8" i="1"/>
  <c r="C8" i="1"/>
  <c r="K7" i="1"/>
  <c r="G7" i="1"/>
  <c r="F7" i="1" s="1"/>
  <c r="E7" i="1"/>
  <c r="D7" i="1"/>
  <c r="C7" i="1"/>
  <c r="K11" i="1"/>
  <c r="G11" i="1"/>
  <c r="F11" i="1" s="1"/>
  <c r="E11" i="1"/>
  <c r="D11" i="1"/>
  <c r="C11" i="1"/>
  <c r="K10" i="1"/>
  <c r="G10" i="1"/>
  <c r="F10" i="1" s="1"/>
  <c r="E10" i="1"/>
  <c r="D10" i="1"/>
  <c r="C10" i="1"/>
  <c r="K9" i="1"/>
  <c r="G9" i="1"/>
  <c r="F9" i="1" s="1"/>
  <c r="E9" i="1"/>
  <c r="D9" i="1"/>
  <c r="C9" i="1"/>
  <c r="K6" i="1"/>
  <c r="G6" i="1"/>
  <c r="F6" i="1" s="1"/>
  <c r="E6" i="1"/>
  <c r="D6" i="1"/>
  <c r="C6" i="1"/>
  <c r="K13" i="1"/>
  <c r="G13" i="1"/>
  <c r="F13" i="1" s="1"/>
  <c r="E13" i="1"/>
  <c r="D13" i="1"/>
  <c r="C13" i="1"/>
  <c r="K12" i="1"/>
  <c r="G12" i="1"/>
  <c r="F12" i="1" s="1"/>
  <c r="E12" i="1"/>
  <c r="D12" i="1"/>
  <c r="C12" i="1"/>
  <c r="K15" i="1"/>
  <c r="G15" i="1"/>
  <c r="F15" i="1" s="1"/>
  <c r="E15" i="1"/>
  <c r="D15" i="1"/>
  <c r="C15" i="1"/>
  <c r="I7" i="3"/>
  <c r="I8" i="3"/>
  <c r="I9" i="3"/>
  <c r="I10" i="3"/>
  <c r="I11" i="3"/>
  <c r="I12" i="3"/>
  <c r="I13" i="3"/>
  <c r="I14" i="3"/>
  <c r="I15" i="3"/>
  <c r="I6" i="3"/>
  <c r="R9" i="3"/>
  <c r="Q9" i="3"/>
  <c r="O9" i="3"/>
  <c r="N9" i="3"/>
  <c r="M9" i="3"/>
  <c r="L9" i="3"/>
  <c r="P9" i="3" s="1"/>
  <c r="K9" i="3"/>
  <c r="J9" i="3"/>
  <c r="R8" i="3"/>
  <c r="Q8" i="3"/>
  <c r="O8" i="3"/>
  <c r="N8" i="3"/>
  <c r="M8" i="3"/>
  <c r="L8" i="3"/>
  <c r="P8" i="3" s="1"/>
  <c r="K8" i="3"/>
  <c r="J8" i="3"/>
  <c r="R7" i="3"/>
  <c r="Q7" i="3"/>
  <c r="O7" i="3"/>
  <c r="N7" i="3"/>
  <c r="M7" i="3"/>
  <c r="L7" i="3"/>
  <c r="P7" i="3" s="1"/>
  <c r="K7" i="3"/>
  <c r="J7" i="3"/>
  <c r="R6" i="3"/>
  <c r="Q6" i="3"/>
  <c r="O6" i="3"/>
  <c r="N6" i="3"/>
  <c r="M6" i="3"/>
  <c r="L6" i="3"/>
  <c r="P6" i="3" s="1"/>
  <c r="K6" i="3"/>
  <c r="J6" i="3"/>
  <c r="R13" i="3"/>
  <c r="Q13" i="3"/>
  <c r="O13" i="3"/>
  <c r="N13" i="3"/>
  <c r="M13" i="3"/>
  <c r="L13" i="3"/>
  <c r="P13" i="3" s="1"/>
  <c r="K13" i="3"/>
  <c r="J13" i="3"/>
  <c r="R12" i="3"/>
  <c r="Q12" i="3"/>
  <c r="O12" i="3"/>
  <c r="N12" i="3"/>
  <c r="M12" i="3"/>
  <c r="L12" i="3"/>
  <c r="P12" i="3" s="1"/>
  <c r="K12" i="3"/>
  <c r="J12" i="3"/>
  <c r="R11" i="3"/>
  <c r="Q11" i="3"/>
  <c r="O11" i="3"/>
  <c r="N11" i="3"/>
  <c r="M11" i="3"/>
  <c r="L11" i="3"/>
  <c r="P11" i="3" s="1"/>
  <c r="K11" i="3"/>
  <c r="J11" i="3"/>
  <c r="R10" i="3"/>
  <c r="Q10" i="3"/>
  <c r="O10" i="3"/>
  <c r="N10" i="3"/>
  <c r="M10" i="3"/>
  <c r="L10" i="3"/>
  <c r="P10" i="3" s="1"/>
  <c r="K10" i="3"/>
  <c r="J10" i="3"/>
  <c r="R15" i="3"/>
  <c r="Q15" i="3"/>
  <c r="O15" i="3"/>
  <c r="N15" i="3"/>
  <c r="M15" i="3"/>
  <c r="L15" i="3"/>
  <c r="P15" i="3" s="1"/>
  <c r="K15" i="3"/>
  <c r="J15" i="3"/>
  <c r="R14" i="3"/>
  <c r="Q14" i="3"/>
  <c r="O14" i="3"/>
  <c r="N14" i="3"/>
  <c r="M14" i="3"/>
  <c r="L14" i="3"/>
  <c r="P14" i="3" s="1"/>
  <c r="K14" i="3"/>
  <c r="J14" i="3"/>
  <c r="O19" i="1" l="1"/>
  <c r="K14" i="1"/>
  <c r="G14" i="1" l="1"/>
  <c r="F14" i="1" s="1"/>
  <c r="E14" i="1"/>
  <c r="D14" i="1"/>
  <c r="C14" i="1"/>
  <c r="I17" i="3" l="1"/>
  <c r="N17" i="3" l="1"/>
  <c r="G17" i="3" l="1"/>
  <c r="K17" i="3" l="1"/>
  <c r="Q17" i="3"/>
  <c r="O17" i="3"/>
  <c r="P17" i="3" l="1"/>
  <c r="J17" i="3"/>
</calcChain>
</file>

<file path=xl/sharedStrings.xml><?xml version="1.0" encoding="utf-8"?>
<sst xmlns="http://schemas.openxmlformats.org/spreadsheetml/2006/main" count="561" uniqueCount="288">
  <si>
    <t>BENEFICIARIO</t>
  </si>
  <si>
    <t>APOYO</t>
  </si>
  <si>
    <t>ESTATUS</t>
  </si>
  <si>
    <t>PROGRAMA</t>
  </si>
  <si>
    <t>INICIAL</t>
  </si>
  <si>
    <t>FINAL</t>
  </si>
  <si>
    <t>DOCUMENTOS</t>
  </si>
  <si>
    <t>PERSISTE</t>
  </si>
  <si>
    <t>REQUERIMIENTO</t>
  </si>
  <si>
    <t>SUPERVISOR</t>
  </si>
  <si>
    <t>RUBEN GOMEZ HERNANDEZ</t>
  </si>
  <si>
    <t>JAIME ARTEAGA GONZALEZ</t>
  </si>
  <si>
    <t>RIGOBERTO IDUVIEL TORIZ ARELLANO</t>
  </si>
  <si>
    <t>AGENCIA</t>
  </si>
  <si>
    <t>NUM.</t>
  </si>
  <si>
    <t>QUERETARO</t>
  </si>
  <si>
    <t>AGUASCALIENTES</t>
  </si>
  <si>
    <t>CELAYA</t>
  </si>
  <si>
    <t>VALLE DE SANTIAGO</t>
  </si>
  <si>
    <t>IRAPUATO</t>
  </si>
  <si>
    <t>COLIMA</t>
  </si>
  <si>
    <t>AMECA</t>
  </si>
  <si>
    <t>CD GUZMAN</t>
  </si>
  <si>
    <t>GUADALAJARA</t>
  </si>
  <si>
    <t>LA BARCA</t>
  </si>
  <si>
    <t>AUTLAN</t>
  </si>
  <si>
    <t>TEPATITLAN</t>
  </si>
  <si>
    <t>PUERTO VALLARTA</t>
  </si>
  <si>
    <t>TEPIC</t>
  </si>
  <si>
    <t>SANTIAGO IXCUINTLA</t>
  </si>
  <si>
    <t>MORELIA</t>
  </si>
  <si>
    <t>APATZINGAN</t>
  </si>
  <si>
    <t>LA PIEDAD</t>
  </si>
  <si>
    <t>LAZARO CARDENAS</t>
  </si>
  <si>
    <t>MARAVATIO</t>
  </si>
  <si>
    <t>URUAPAN</t>
  </si>
  <si>
    <t>ZAMORA</t>
  </si>
  <si>
    <t>CORPORATIVO</t>
  </si>
  <si>
    <t>HERMOSILLO</t>
  </si>
  <si>
    <t>ENSENADA</t>
  </si>
  <si>
    <t>MEXICALI</t>
  </si>
  <si>
    <t>CD CONSTITUCION</t>
  </si>
  <si>
    <t>LA PAZ</t>
  </si>
  <si>
    <t>LOS MOCHIS</t>
  </si>
  <si>
    <t>CULIACAN</t>
  </si>
  <si>
    <t>GUASAVE</t>
  </si>
  <si>
    <t>MAZATLAN</t>
  </si>
  <si>
    <t>CD OBREGON</t>
  </si>
  <si>
    <t>VICAM</t>
  </si>
  <si>
    <t>MAGDALENA</t>
  </si>
  <si>
    <t>NAVOJOA</t>
  </si>
  <si>
    <t>SAN LUIS RIO COLORADO</t>
  </si>
  <si>
    <t>MONTERREY</t>
  </si>
  <si>
    <t>DELICIAS</t>
  </si>
  <si>
    <t>CHIHUAHUA</t>
  </si>
  <si>
    <t>CUAUHTEMOC</t>
  </si>
  <si>
    <t>HIDALGO DEL PARRAL</t>
  </si>
  <si>
    <t>CD JUAREZ</t>
  </si>
  <si>
    <t>NUEVO CASAS GRANDES</t>
  </si>
  <si>
    <t>SABINAS</t>
  </si>
  <si>
    <t>MONCLOVA</t>
  </si>
  <si>
    <t>SALTILLO</t>
  </si>
  <si>
    <t>TORREON</t>
  </si>
  <si>
    <t>DURANGO</t>
  </si>
  <si>
    <t>GUADALUPE VICTORIA</t>
  </si>
  <si>
    <t>CD MANTE</t>
  </si>
  <si>
    <t>CD VICTORIA</t>
  </si>
  <si>
    <t>VALLE HERMOSO</t>
  </si>
  <si>
    <t>REYNOSA</t>
  </si>
  <si>
    <t>SAN LUIS POTOSI</t>
  </si>
  <si>
    <t>CD VALLES</t>
  </si>
  <si>
    <t>ZACATECAS</t>
  </si>
  <si>
    <t>RIO GRANDE</t>
  </si>
  <si>
    <t>TLALTENANGO</t>
  </si>
  <si>
    <t>PUEBLA</t>
  </si>
  <si>
    <t>CHILPANCINGO</t>
  </si>
  <si>
    <t>PETATLAN</t>
  </si>
  <si>
    <t>OMETEPEC</t>
  </si>
  <si>
    <t>CUAUTLA</t>
  </si>
  <si>
    <t>HUAJUAPAN</t>
  </si>
  <si>
    <t>OAXACA</t>
  </si>
  <si>
    <t>PINOTEPA NACIONAL</t>
  </si>
  <si>
    <t>TEHUANTEPEC</t>
  </si>
  <si>
    <t>TUXTEPEC</t>
  </si>
  <si>
    <t>CD SERDAN</t>
  </si>
  <si>
    <t>TEZIUTLAN</t>
  </si>
  <si>
    <t>TLAXCALA</t>
  </si>
  <si>
    <t>CORDOBA</t>
  </si>
  <si>
    <t>MARTINEZ DE LA TORRE</t>
  </si>
  <si>
    <t>XALAPA</t>
  </si>
  <si>
    <t>PANUCO</t>
  </si>
  <si>
    <t>POZA RICA</t>
  </si>
  <si>
    <t>SAN ANDRES TUXTLA</t>
  </si>
  <si>
    <t>TUXPAN</t>
  </si>
  <si>
    <t>VERACRUZ</t>
  </si>
  <si>
    <t>ATLACOMULCO</t>
  </si>
  <si>
    <t>TOLUCA</t>
  </si>
  <si>
    <t>IXMIQUILPAN</t>
  </si>
  <si>
    <t>PACHUCA DE SOTO</t>
  </si>
  <si>
    <t>CAMPECHE</t>
  </si>
  <si>
    <t>COMITAN</t>
  </si>
  <si>
    <t>TAPACHULA</t>
  </si>
  <si>
    <t>TONALA</t>
  </si>
  <si>
    <t>TUXTLA GUTIERREZ</t>
  </si>
  <si>
    <t>VILLAFLORES</t>
  </si>
  <si>
    <t>CHETUMAL</t>
  </si>
  <si>
    <t>CARDENAS</t>
  </si>
  <si>
    <t>EMILIANO ZAPATA</t>
  </si>
  <si>
    <t>VILLAHERMOSA</t>
  </si>
  <si>
    <t>MERIDA</t>
  </si>
  <si>
    <t>ESTADO DONDE RECAE EL APOYO</t>
  </si>
  <si>
    <t>BAJA CALIFORNIA</t>
  </si>
  <si>
    <t>BAJA CALIFORNIA SUR</t>
  </si>
  <si>
    <t>CHIAPAS</t>
  </si>
  <si>
    <t>COAHUILA</t>
  </si>
  <si>
    <t>GUANAJUATO</t>
  </si>
  <si>
    <t>GUERRERO</t>
  </si>
  <si>
    <t>HIDALGO</t>
  </si>
  <si>
    <t>JALISCO</t>
  </si>
  <si>
    <t>MICHOACAN</t>
  </si>
  <si>
    <t>MORELOS</t>
  </si>
  <si>
    <t>NAYARIT</t>
  </si>
  <si>
    <t>NUEVO LEON</t>
  </si>
  <si>
    <t>QUINTANA ROO</t>
  </si>
  <si>
    <t>SINALOA</t>
  </si>
  <si>
    <t>SONORA</t>
  </si>
  <si>
    <t>TABASCO</t>
  </si>
  <si>
    <t>TAMAULIPAS</t>
  </si>
  <si>
    <t>YUCATAN</t>
  </si>
  <si>
    <t>S/D</t>
  </si>
  <si>
    <t>Fecha del Reporte</t>
  </si>
  <si>
    <t>NUMERO ESTATUS</t>
  </si>
  <si>
    <t>Requerimiento</t>
  </si>
  <si>
    <t>CERES HADA ESTRADA MUÑOZ</t>
  </si>
  <si>
    <t>I</t>
  </si>
  <si>
    <t>P</t>
  </si>
  <si>
    <t>N</t>
  </si>
  <si>
    <t>PROCESO</t>
  </si>
  <si>
    <t>NORMATIVIDAD</t>
  </si>
  <si>
    <t xml:space="preserve"> </t>
  </si>
  <si>
    <t>CLASIFICACION</t>
  </si>
  <si>
    <t>OBSERVACION</t>
  </si>
  <si>
    <t>DEFINICION</t>
  </si>
  <si>
    <t>INFORMACION</t>
  </si>
  <si>
    <t>SE CONSIDERARAN COMO TODOS AQUELLOS ERRORES DEFICIENCIAS U OMISIONES QUE SE DERIVEN DEL MARCO OPERACIONAL DENTRO DE LAS ETAPAS DE ELEGIBILIDAD AUTORIZACION Y COMPROBACION DE LOS INCENTIVOS Y CON ELLO PUEDAN GENERARSE RIESGOS FUTUROS TOMANDO EN CUENTA REQUISITOS FALTANTES O DOCUMENTACION QUE NO SE ENCUENTRE ADECUADA A LAS CARACTERISTICAS Y CRITERIOS ESTABLECIDOS PARA SU RECEPCION</t>
  </si>
  <si>
    <t xml:space="preserve">SE ENTENDERAN COMO TODAS LAS OBSERVACIONES QUE SURJAN DE UNA FALLA O LIMITACION EN LOS SISTEMAS DE REGISTRO Y OPERACION DE LOS PROGRAMAS DE APOYO TALES COMO SIPRO SIA Y DON RU  </t>
  </si>
  <si>
    <t>SE DETERMINARAN COMO COMO TODAS AQUELLAS INFRACCIONES DESACATOS O INCUMPLIMIENTOS A LAS REGLAS DE OPERACION  MANUALES OPERATIVOS LINEAMIENTOS ESPECIFICOS MECANICAS OPERATIVAS ETC Y QUE POR SU NATURALEZA IMPLIQUEN SANCIONES LEGALES O REGULATORIAS</t>
  </si>
  <si>
    <t>DETECTADA</t>
  </si>
  <si>
    <t>ATENDIDA</t>
  </si>
  <si>
    <t>PARCIALMENTE ATENDIDA</t>
  </si>
  <si>
    <t>MIGUEL ANGEL DOMINGUEZ TELLEZ</t>
  </si>
  <si>
    <t>CIUDAD DE MEXICO</t>
  </si>
  <si>
    <t>TIPO</t>
  </si>
  <si>
    <t>E</t>
  </si>
  <si>
    <t>ESTADO DE MEXICO</t>
  </si>
  <si>
    <t>SIN AREAS DE OPORTUNIDAD</t>
  </si>
  <si>
    <t>S/A</t>
  </si>
  <si>
    <t>CONTINÚA</t>
  </si>
  <si>
    <t>ATENDIDAS</t>
  </si>
  <si>
    <t>PENDIENTES</t>
  </si>
  <si>
    <t>PARCIALMENTE</t>
  </si>
  <si>
    <t>No.</t>
  </si>
  <si>
    <t>PROGRAMA DE PRODUCTIVIDAD Y COMPETITIVIDAD AGROALIMENTARIA</t>
  </si>
  <si>
    <t>COORDINACION REGIONAL</t>
  </si>
  <si>
    <t>CENTRO OCCIDENTE</t>
  </si>
  <si>
    <t>NOROESTE</t>
  </si>
  <si>
    <t>NORTE</t>
  </si>
  <si>
    <t>SUR</t>
  </si>
  <si>
    <t>SURESTE</t>
  </si>
  <si>
    <t>OTROS</t>
  </si>
  <si>
    <t>Áreas de oportunidad</t>
  </si>
  <si>
    <t>ETAPA</t>
  </si>
  <si>
    <t>SOLICITUD</t>
  </si>
  <si>
    <t>AUTORIZACIÓN</t>
  </si>
  <si>
    <t>MINISTRACIÓN</t>
  </si>
  <si>
    <t>COMPROBACIÓN</t>
  </si>
  <si>
    <t>COSTO TOTAL DEL PROYECTO
$</t>
  </si>
  <si>
    <t>RFC.</t>
  </si>
  <si>
    <t>CURP DEL SOLICITANTE O PERSONA REPRESENTANTE LEGAL.</t>
  </si>
  <si>
    <t>COMPROBANTE DE DOMICILIO CON VIGENCIA NO MAYOR A 3 MESES Y EN EL CASO DE PERSONA MORAL COMPROBANTE DE DOMICILIO FISCAL.</t>
  </si>
  <si>
    <t>ACTA CONSTITUTIVA Y SUS MODIFICACIONES PROTOCOLIZADA ANTE FEDATARIO PÚBLICO.</t>
  </si>
  <si>
    <t>ACTA DE ASAMBLEA EN LA QUE CONSTE LA DESIGNACIÓN DE SU REPRESENTANTE LEGAL O EL PODER QUE OTORGA LAS FACULTADES SUFICIENTES DEBIDAMENTE PROTOCOLIZADO ANTE FEDATARIO PÚBLICO.</t>
  </si>
  <si>
    <t>PLAN DE NEGOCIOS ORIGINAL (ANEXO II O V).</t>
  </si>
  <si>
    <t>CARTAS INTENCIÓN DE COMPRA EN LAS QUE SE DEMUESTRE LA COMERCIALIZACIÓN DE AL MENOS EL 50% DE LA PRODUCCIÓN. (AL MENOS 2 CARTAS).</t>
  </si>
  <si>
    <t>DEMOSTRAR TÉCNICAMENTE QUE EL PROYECTO CUENTA CON LA PRODUCCIÓN PRIMARIA QUE GARANTIZA EL ABASTO DE MATERIA PRIMA SUFICIENTE PARA UN PROCESO RENTABLE, MEDIANTE AGRICULTURA POR CONTRATO.</t>
  </si>
  <si>
    <t>AUTORIZACIÓN DEL GTN, EN CASO DE INVERSIONES PREEXISTENTES (INFRAESTRUCTURA Y/O EQUIPAMIENTO, FACTURAS).</t>
  </si>
  <si>
    <t>ACUSE DE RECEPCIÓN DE LA SOLICITUD DE INCENTIVO.</t>
  </si>
  <si>
    <t>OPINIÓN NORMATIVA Y TÉCNICA DEL PROYECTO.</t>
  </si>
  <si>
    <t>CÉDULA DE CALIFICACIÓN PARA PRIORIZAR PROYECTOS.</t>
  </si>
  <si>
    <t>ESTADO DE CUENTA BANCARIO A NOMBRE DEL BENEFICIARIO PARA MANEJO EXCLUSIVO DEL INCENTIVO.</t>
  </si>
  <si>
    <t>CONVENIO DE CONCERTACIÓN.</t>
  </si>
  <si>
    <t>NOTIFICACIÓN DE MINISTRACIÓN DEL INCENTIVO AL BENEFICIARIO.</t>
  </si>
  <si>
    <t>SOLICITUD Y AUTORIZACIÓN DE MODIFICACIONES Y/O PRÓRROGAS DEL PROYECTO (EN SU CASO).</t>
  </si>
  <si>
    <t>PÓLIZA DE ASEGURAMIENTO (EN SU CASO).</t>
  </si>
  <si>
    <t>GABRIELA PATRICIA VILLALTA GALVAN</t>
  </si>
  <si>
    <t>JOSE ISABEL CLAUDIO MONTES</t>
  </si>
  <si>
    <t>SOLICITUD DE INCENTIVO.</t>
  </si>
  <si>
    <t>ESCRITO BAJO PROTESTA DE DECIR VERDAD QUE CUENTAN CON LA INFRAESTRUCTURA NECESARIA EN SUS DOMICILIOS FISCALES Y/O SEDES ESPECÍFICAS DE OPERACIÓN, QUE LES PERMITA UTILIZAR EL APOYO PARA LOS FINES AUTORIZADOS.</t>
  </si>
  <si>
    <t>CARTA DEL SOLICITANTE EN LA QUE MANIFIESTE BAJO PROTESTA DE DECIR VERDAD, ESTAR AL CORRIENTE EN SUS OBLIGACIONES ANTE LA SAGARPA</t>
  </si>
  <si>
    <t>ESCRITO BAJO PROTESTA DE DECIR VERDAD QUE LA INFORMACIÓN Y DOCUMENTACIÓN QUE PRESENTA, ENTREGA E INFORMA ES VERDADERA Y FIDEDIGNA DURANTE EL PROCESO Y COMPROBACIÓN DEL APOYO.</t>
  </si>
  <si>
    <t>IDENTIFICACIÓN OFICIAL DEL SOLICITANTE O PERSONA REPRESENTANTE LEGAL VIGENTE.</t>
  </si>
  <si>
    <t>PODER O CARTA PODER FIRMADOS POR EL OTORGANTE Y RATIFICADA ANTE FEDATARIO PÚBLICO, PARA GESTIONAR LOS INCENTIVOS, EN CASO DE QUE LA PERSONA FÍSICA ESTÉ REPRESENTADA.</t>
  </si>
  <si>
    <t>LISTA DE BENEFICIARIOS FINALES Y CARTAS MANDATO POR LAS QUE LOS BENEFICIARIOS FINALES ACEPTAN QUE LA PERSONA MORAL RECIBA LOS RECURSOS DEL INCENTIVO PARA SU DISPERSIÓN ENTRE DICHOS BENEFICIARIOS.</t>
  </si>
  <si>
    <t>DOCUMENTO JURÍDICO QUE ACREDITE LA PROPIEDAD O LA POSESIÓN DEL PREDIO DONDE INSTALARÁ EL PROYECTO.</t>
  </si>
  <si>
    <t>LISTADO DE PRODUCTORES INTEGRANTES DE LA PERSONA MORAL SOLICITANTE.</t>
  </si>
  <si>
    <t>PROYECTO DE INVERSIÓN.</t>
  </si>
  <si>
    <t>COTIZACIÓN(ONES).</t>
  </si>
  <si>
    <t>PERMISOS, LICENCIAS O CONCESIONES PARA OPERAR Y/O CONSTRUIR.</t>
  </si>
  <si>
    <t>ACUSE DE REGISTRO AL PADRÓN DE SOLICITANTES Y BENEFICIARIOS.</t>
  </si>
  <si>
    <t>DOCUMENTO QUE COMPRUEBE QUE SE CUENTE CON MEDIDOR DE CONSUMO DE AGUA O EN SU DEFECTO CONSIDERAR SU INSTALACIÓN DENTRO DEL PROYECTO.</t>
  </si>
  <si>
    <t>DOCUMENTOS QUE DEMUESTREN QUE TIENE SOLVENCIA ECONÓMICA SUFICIENTE PARA ACREDITAR LA CONTRAPARTE</t>
  </si>
  <si>
    <t>DOCUMENTO VIGENTE DE CONAGUA QUE ACREDITE LA CONCESIÓN DE USO DEL AGUA Y EL VOLUMEN A UTILIZAR.</t>
  </si>
  <si>
    <t>DOCUMENTO QUE ACREDITE NO HABER RECIBIDO INCENTIVOS EN LOS DOS AÑOS ANTERIORES PARA LA TECNIFICACIÓN DEL RIEGO COMO PERSONA FÍSICA O MORAL, EN CUALQUIERA DE LOS PROGRAMAS QUE OPERA LA SECRETARÍA.</t>
  </si>
  <si>
    <t>FICHA TÉCNICA DESCRIPTIVA</t>
  </si>
  <si>
    <t>VISITA DE VERIFICACIÓN INICIAL (PARA EVALUAR LA VIABILIDAD DEL PROYECTO)</t>
  </si>
  <si>
    <t>PAQUETE TECNOLÓGICO QUE HAYA SIDO VALIDADO POR ALGUNA INSTITUCIÓN DE INVESTIGACIÓN O UNIVERSIDAD CON COMPETENCIA EN EL TEMA, PARA EL CASO DE PROYECTOS DE PRODUCCIÓN DE INSUMOS PARA BIOENERGÉTICOS.</t>
  </si>
  <si>
    <t>LISTADO DE BENEFICIARIOS AUTORIZADOS.</t>
  </si>
  <si>
    <t>OPINIÓN DE CUMPLIMIENTO DE OBLIGACIONES EN MATERIA FISCAL.</t>
  </si>
  <si>
    <t>OPINIÓN DE CUMPLIMIENTO DE OBLIGACIONES FISCALES EN MATERIA DE SEGURIDAD SOCIAL O MANIFESTACIÓN BAJO PROTESTA DE DECIR VERDAD, DE NO ENCONTRARSE OBLIGADO A INSCRIBIRSE ANTE EL IMSS POR NO TENER TRABAJADORES A SU CARGO.</t>
  </si>
  <si>
    <t>CONVENIO DE CONCERTACIÓN VIGENTE O ACTA FINIQUITO DE ESE CONVENIO, EN CASO DE HABER RECIBIDO INCENTIVOS EN EJERCICIOS ANTERIORES</t>
  </si>
  <si>
    <t>RESOLUCIÓN Y NOTIFICACIÓN DEL DICTAMEN AUTORIZACIÓN DEL INCENTIVO (NO MAYOR A 40 DÍAS HÁBILES CONTADOS A PARTIR DEL DÍA HÁBIL SIGUIENTE A LA RECEPCIÓN DE LA SOLICITUD).</t>
  </si>
  <si>
    <t>RESOLUCIÓN DE LA CÉDULA CALIFICACIÓN PARA PRIORIZAR PROYECTOS, EMITIDA POR EL COMITÉ TÉCNICO DICTAMINADOR.</t>
  </si>
  <si>
    <t>AUTORIZACIÓN DEL INCENTIVO.</t>
  </si>
  <si>
    <t>EVIDENCIA DOCUMENTAL DE CRÉDITO AUTORIZADO (EN EL MOMENTO DE LA FIRMA DEL CONVENIO).</t>
  </si>
  <si>
    <t>NOTIFICACIÓN AL BENEFICIARIO DE LA RESOLUCIÓN DE AUTORIZACIÓN.</t>
  </si>
  <si>
    <t>CARTA SUSCRITA POR LA PERSONA FÍSICA, O EN SU CASO EL REPRESENTANTE LEGAL DE LA PERSONA MORAL, EN LA CUAL ESTABLEZCA EL COMPROMISO DE OTORGAR SU APORTACIÓN NECESARIA PARA LLEVAR A CABO EL PROYECTO, EN LA QUE SE ESPECIFIQUE EL CONCEPTO DE INCENTIVO SOLICITADO, NOMBRE DEL PROYECTO, INVERSIÓN TOTAL, MONTO DE APOYO SOLICITADO, MONTO QUE APORTARÁ EL SOLICITANTE, Y EN SU CASO MONTO DE CRÉDITO U OTRAS APORTACIONES.</t>
  </si>
  <si>
    <t>CONTRATO DE APERTURA DE LA CUENTA BANCARIA PRODUCTIVA O ESTADO DE CUENTA BANCARIA A SU NOMBRE, EN LA QUE SE ESPECIFIQUE LA CLABE DONDE SE DEPOSITARÁ EL INCENTIVO.</t>
  </si>
  <si>
    <t>DOCUMENTO SUSCRITO POR EL BENEFICIARIO, EN EL CUAL SOLICITA AUTORIZACIÓN DE CUALQUIER CAMBIO QUE IMPLIQUE MODIFICACIONES AL PROYECTO AUTORIZADO (EN SU CASO).</t>
  </si>
  <si>
    <t>DOCUMENTO QUE DEMUESTRE QUE REALIZÓ SU APORTACIÓN CONFORME AL CONVENIO DE CONCERTACIÓN(DENTRO DE LOS 30 DÍAS HÁBILES SIGUIENTES, CONTADOS A PARTIR DEL DÍA SIGUIENTE A LA FIRMA DEL CONVENIO).</t>
  </si>
  <si>
    <t>NOTIFICACIÓN AL SOLICITANTE DE LA RESOLUCIÓN DEL COMITÉ TÉCNICO DICTAMINADOR, EN LOS CASOS QUE RESULTEN CON DICTAMEN POSITIVO.</t>
  </si>
  <si>
    <t>CONTRATO DE CESIÓN DE DERECHOS BENEFICIARIO PROVEEDOR CORRESPONDIENTE A LA COMPRA DE EQUIPO</t>
  </si>
  <si>
    <t>CARTA DE INSTRUCCIÓN A FAVOR DEL PROVEEDOR, EN CASO DE PAGO AL PROVEEDOR, EN ESCRITO LIBRE DEBIDAMENTE ENDOSADA FIRMADA POR EL BENEFICIARIO DONDE SE INDIQUE LA RAZÓN SOCIAL Y LA CLABE INTERBANCARIA DE LA CUENTA DE DEPÓSITO.</t>
  </si>
  <si>
    <t>CONSTANCIA POR PARTE DEL PROVEEDOR DE QUE EL PRODUCTOR RECIBIÓ EL BIEN O SERVICIO CONTRATADO.</t>
  </si>
  <si>
    <t>COMPROBACIÓN FISCAL (FACTURAS), DE LAS ADQUISICIONES O GASTOS EFECTUADOS QUE AMPAREN LOS CONCEPTOS Y MONTOS DE TOTAL DEL PROYECTO.</t>
  </si>
  <si>
    <t>RECIBO O FACTURA ORIGINAL DEL BENEFICIARIO QUE AMPARE EL MONTO DEL INCENTIVO Y QUE CUMPLE CON LOS REQUISITOS FISCALES.</t>
  </si>
  <si>
    <t>INFORME Y DOCUMENTACIÓN COMPROBATORIA DE LA APLICACIÓN DE 60% DEL MONTO TOTAL DEL PROYECTO.</t>
  </si>
  <si>
    <t>VISITA DE VERIFICACIÓN PARA EL SEGUIMIENTO.</t>
  </si>
  <si>
    <t>INFORME DE LOS AVANCES FÍSICO-FINANCIEROS DE LAS ACCIONES REALIZADAS EN LA EJECUCIÓN DEL PROYECTO</t>
  </si>
  <si>
    <t>DOCUMENTO SUSCRITO POR EL BENEFICIARIO EN EL QUE NOTIFIQUE LA FECHA DE TERMINACIÓN DE LAS ACCIONES CONVENIDAS</t>
  </si>
  <si>
    <t>INFORME Y DOCUMENTACIÓN COMPROBATORIA DE LA APLICACIÓN DE 40% DEL MONTO TOTAL DEL PROYECTO.</t>
  </si>
  <si>
    <t>VISITA DE VERIFICACIÓN FINAL.</t>
  </si>
  <si>
    <t>ACTA FINIQUITO.</t>
  </si>
  <si>
    <t>PRÓRROGAS PARA EL CUMPLIMIENTO DE LA APLICACIÓN DE LOS INCENTIVOS EN FUNCIÓN DE LAS PETICIONES JUSTIFICADAS.</t>
  </si>
  <si>
    <t>INCENTIVO PARA EL PAGO DE LA PRIMA POR LA COMPRA DE COBERTURAS</t>
  </si>
  <si>
    <t>DESARROLLO PRODUCTIVO SUR SURESTE Y ZONAS ECONÓMICAS ESPECIALES</t>
  </si>
  <si>
    <t>FONDO PARA TRANSICIÓN ENERGÉTICA Y EL APROVECHAMIENTO SUSTENTABLE DE LA ENERGÍA DEL PROYECTO BIOECONOMÍA 2010</t>
  </si>
  <si>
    <t>ACTIVOS PRODUCTIVOS Y AGROLOGÍSTICA</t>
  </si>
  <si>
    <t>RIEGO TECNIFICADO</t>
  </si>
  <si>
    <t>INVESTIGACIÓN, INNOVACIÓN Y DESARROLLO TECNOLÓGICO AGRÍCOLA</t>
  </si>
  <si>
    <t>PROGRAMA DE FOMENTO A LA AGRICULTURA</t>
  </si>
  <si>
    <t>FONDO PARA LA TRANSICION ENERGETICA</t>
  </si>
  <si>
    <t>INFORME FINAL DETALLADO (SOBRE LOS RESULTADOS Y ALCANCES OBTENIDOS EN LA EJECUCIÓN DE LAS ACCIONES MATERIA DEL CONVENIO Y DEL EJERCICIO DE LOS RECURSOS OTORGADOS.</t>
  </si>
  <si>
    <t>ESCRITO BAJO PROTESTA DE DECIR VERDAD, DE NO HABER RECIBIDO O ESTAR RECIBIENDO INCENTIVOS QUE IMPLIQUEN DUPLICIDAD DE APOYOS, ESTÍMULOS O SUBSIDIOS.</t>
  </si>
  <si>
    <t>KAREN ITZAYANA SORIANO HERNANDEZ</t>
  </si>
  <si>
    <t>BRYAN RODRIGO CONTRERAS ALCANTARA</t>
  </si>
  <si>
    <t>①</t>
  </si>
  <si>
    <t>②</t>
  </si>
  <si>
    <t>③</t>
  </si>
  <si>
    <t>④</t>
  </si>
  <si>
    <t>⑤</t>
  </si>
  <si>
    <t>⑥</t>
  </si>
  <si>
    <t>⑦</t>
  </si>
  <si>
    <t>⑧</t>
  </si>
  <si>
    <t>⑨</t>
  </si>
  <si>
    <t>⑩</t>
  </si>
  <si>
    <t>⑪</t>
  </si>
  <si>
    <t>⑫</t>
  </si>
  <si>
    <t>⑬</t>
  </si>
  <si>
    <t>⑭</t>
  </si>
  <si>
    <t>⑮</t>
  </si>
  <si>
    <t>COORDINACIÓN REGIONAL</t>
  </si>
  <si>
    <t>CLASIFICACIÓN DEL ÁREA DE OPORTUNIDAD ETAPA</t>
  </si>
  <si>
    <t>ÁREA DE OPORTUNIDAD DETECTADA</t>
  </si>
  <si>
    <t>DESCRIPCIÓN DEL ÁREA DE OPORTUNIDAD</t>
  </si>
  <si>
    <t>CÉDULA DE SEGUIMIENTO NORMATIVO</t>
  </si>
  <si>
    <t>MONTO
APORT BENEF
$</t>
  </si>
  <si>
    <t>TOTAL ÁREAS DE OPORT.</t>
  </si>
  <si>
    <t>SIN ÁREAS DE OPRTUNIDAD</t>
  </si>
  <si>
    <t>NOMBRE DEL  APOYO</t>
  </si>
  <si>
    <t>MONTO DEL APOYO
$</t>
  </si>
  <si>
    <t>FECHA RECEPCIÓN DE SOLICITUD</t>
  </si>
  <si>
    <t>GERENCIA DE SEGUIMIENTO NORMATIVO DE LOS PROGRAMAS DE APOYO</t>
  </si>
  <si>
    <t>NOMBRE DEL APOYO</t>
  </si>
  <si>
    <t>REVISIÓN DE EXPEDIENTES DE APOYO INTERNOS</t>
  </si>
  <si>
    <t>SIPRO</t>
  </si>
  <si>
    <t>FECHA DEL EVENO</t>
  </si>
  <si>
    <t>Resumen ⑮</t>
  </si>
  <si>
    <t>Resumen  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</si>
</sst>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#,##0.00_ ;\-#,##0.00\ "/>
    <numFmt numFmtId="165" formatCode="dd\-mmm\-yyyy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92D050"/>
        <bgColor theme="4" tint="0.79998168889431442"/>
      </patternFill>
    </fill>
  </fills>
  <borders count="46">
    <border>
      <left/>
      <right/>
      <top/>
      <bottom/>
      <diagonal/>
    </border>
    <border>
      <left style="thin">
        <color rgb="FF00B050"/>
      </left>
      <right/>
      <top style="thin">
        <color rgb="FF00B050"/>
      </top>
      <bottom/>
      <diagonal/>
    </border>
    <border>
      <left/>
      <right/>
      <top style="thin">
        <color rgb="FF00B050"/>
      </top>
      <bottom/>
      <diagonal/>
    </border>
    <border>
      <left/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/>
      <top/>
      <bottom/>
      <diagonal/>
    </border>
    <border>
      <left/>
      <right style="thin">
        <color rgb="FF00B050"/>
      </right>
      <top/>
      <bottom/>
      <diagonal/>
    </border>
    <border>
      <left style="thin">
        <color rgb="FF00B050"/>
      </left>
      <right/>
      <top/>
      <bottom style="thin">
        <color rgb="FF00B050"/>
      </bottom>
      <diagonal/>
    </border>
    <border>
      <left/>
      <right/>
      <top/>
      <bottom style="thin">
        <color rgb="FF00B050"/>
      </bottom>
      <diagonal/>
    </border>
    <border>
      <left/>
      <right style="thin">
        <color rgb="FF00B050"/>
      </right>
      <top/>
      <bottom style="thin">
        <color rgb="FF00B05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B050"/>
      </left>
      <right style="thin">
        <color rgb="FF00B050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 style="thin">
        <color rgb="FF00B050"/>
      </right>
      <top/>
      <bottom style="thin">
        <color rgb="FF00B05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2">
    <xf numFmtId="0" fontId="0" fillId="0" borderId="0" xfId="0"/>
    <xf numFmtId="0" fontId="3" fillId="0" borderId="0" xfId="0" applyFont="1"/>
    <xf numFmtId="0" fontId="5" fillId="0" borderId="4" xfId="0" applyFont="1" applyBorder="1" applyAlignment="1" applyProtection="1">
      <alignment horizontal="center" vertical="center" wrapText="1"/>
      <protection locked="0"/>
    </xf>
    <xf numFmtId="15" fontId="5" fillId="0" borderId="4" xfId="0" applyNumberFormat="1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 wrapText="1"/>
      <protection hidden="1"/>
    </xf>
    <xf numFmtId="3" fontId="6" fillId="0" borderId="4" xfId="0" applyNumberFormat="1" applyFont="1" applyBorder="1" applyAlignment="1" applyProtection="1">
      <alignment horizontal="center" vertical="center" wrapText="1"/>
      <protection locked="0"/>
    </xf>
    <xf numFmtId="3" fontId="4" fillId="0" borderId="4" xfId="0" applyNumberFormat="1" applyFont="1" applyBorder="1" applyAlignment="1" applyProtection="1">
      <alignment vertical="center" wrapText="1"/>
      <protection hidden="1"/>
    </xf>
    <xf numFmtId="3" fontId="5" fillId="0" borderId="4" xfId="0" applyNumberFormat="1" applyFont="1" applyBorder="1" applyAlignment="1" applyProtection="1">
      <alignment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4" fontId="5" fillId="0" borderId="4" xfId="0" applyNumberFormat="1" applyFont="1" applyBorder="1" applyAlignment="1" applyProtection="1">
      <alignment horizontal="right" vertical="center" wrapText="1"/>
      <protection hidden="1"/>
    </xf>
    <xf numFmtId="3" fontId="5" fillId="0" borderId="4" xfId="0" applyNumberFormat="1" applyFont="1" applyBorder="1" applyAlignment="1" applyProtection="1">
      <alignment horizontal="right" vertical="center" wrapText="1"/>
      <protection hidden="1"/>
    </xf>
    <xf numFmtId="0" fontId="3" fillId="0" borderId="0" xfId="0" applyFont="1" applyProtection="1">
      <protection hidden="1"/>
    </xf>
    <xf numFmtId="0" fontId="4" fillId="3" borderId="4" xfId="0" applyFont="1" applyFill="1" applyBorder="1" applyAlignment="1" applyProtection="1">
      <alignment horizontal="center" vertical="center"/>
      <protection hidden="1"/>
    </xf>
    <xf numFmtId="0" fontId="4" fillId="3" borderId="4" xfId="0" applyFont="1" applyFill="1" applyBorder="1" applyAlignment="1" applyProtection="1">
      <alignment horizontal="center" vertical="center" wrapText="1"/>
      <protection hidden="1"/>
    </xf>
    <xf numFmtId="0" fontId="4" fillId="3" borderId="35" xfId="0" applyFont="1" applyFill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3" fontId="0" fillId="0" borderId="0" xfId="0" applyNumberFormat="1" applyProtection="1">
      <protection hidden="1"/>
    </xf>
    <xf numFmtId="3" fontId="8" fillId="0" borderId="4" xfId="0" applyNumberFormat="1" applyFont="1" applyBorder="1" applyAlignment="1" applyProtection="1">
      <alignment vertical="center" wrapText="1"/>
      <protection hidden="1"/>
    </xf>
    <xf numFmtId="164" fontId="8" fillId="0" borderId="4" xfId="1" applyNumberFormat="1" applyFont="1" applyBorder="1" applyAlignment="1" applyProtection="1">
      <alignment vertical="center"/>
      <protection hidden="1"/>
    </xf>
    <xf numFmtId="3" fontId="5" fillId="0" borderId="4" xfId="0" applyNumberFormat="1" applyFont="1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Border="1" applyAlignment="1" applyProtection="1">
      <alignment horizontal="center" vertical="center"/>
      <protection hidden="1"/>
    </xf>
    <xf numFmtId="0" fontId="2" fillId="2" borderId="8" xfId="0" applyFont="1" applyFill="1" applyBorder="1" applyAlignment="1" applyProtection="1">
      <alignment horizontal="center" vertical="center"/>
      <protection hidden="1"/>
    </xf>
    <xf numFmtId="3" fontId="5" fillId="0" borderId="4" xfId="0" applyNumberFormat="1" applyFont="1" applyBorder="1" applyAlignment="1" applyProtection="1">
      <alignment vertical="center"/>
      <protection hidden="1"/>
    </xf>
    <xf numFmtId="0" fontId="4" fillId="3" borderId="4" xfId="0" applyFont="1" applyFill="1" applyBorder="1" applyAlignment="1" applyProtection="1">
      <alignment horizontal="center" vertical="center" wrapText="1"/>
      <protection hidden="1"/>
    </xf>
    <xf numFmtId="3" fontId="9" fillId="0" borderId="0" xfId="0" applyNumberFormat="1" applyFont="1" applyProtection="1">
      <protection hidden="1"/>
    </xf>
    <xf numFmtId="14" fontId="0" fillId="0" borderId="0" xfId="0" applyNumberFormat="1"/>
    <xf numFmtId="0" fontId="10" fillId="0" borderId="24" xfId="0" applyFont="1" applyBorder="1" applyAlignment="1" applyProtection="1">
      <alignment horizontal="center" vertical="center" wrapText="1"/>
      <protection hidden="1"/>
    </xf>
    <xf numFmtId="0" fontId="10" fillId="0" borderId="18" xfId="0" applyFont="1" applyBorder="1" applyAlignment="1" applyProtection="1">
      <alignment horizontal="center" vertical="center" wrapText="1"/>
      <protection hidden="1"/>
    </xf>
    <xf numFmtId="0" fontId="10" fillId="0" borderId="39" xfId="0" applyFont="1" applyBorder="1" applyAlignment="1" applyProtection="1">
      <alignment horizontal="center" vertical="center" wrapText="1"/>
      <protection hidden="1"/>
    </xf>
    <xf numFmtId="0" fontId="11" fillId="0" borderId="17" xfId="0" applyFont="1" applyBorder="1" applyAlignment="1" applyProtection="1">
      <alignment horizontal="center" vertical="center" wrapText="1"/>
      <protection hidden="1"/>
    </xf>
    <xf numFmtId="0" fontId="11" fillId="0" borderId="13" xfId="0" applyFont="1" applyBorder="1" applyAlignment="1" applyProtection="1">
      <alignment horizontal="center" vertical="center" wrapText="1"/>
      <protection hidden="1"/>
    </xf>
    <xf numFmtId="0" fontId="11" fillId="0" borderId="10" xfId="0" applyFont="1" applyBorder="1" applyAlignment="1" applyProtection="1">
      <alignment horizontal="center" vertical="center" wrapText="1"/>
      <protection hidden="1"/>
    </xf>
    <xf numFmtId="0" fontId="11" fillId="0" borderId="18" xfId="0" applyFont="1" applyBorder="1" applyAlignment="1" applyProtection="1">
      <alignment horizontal="center" vertical="center" wrapText="1"/>
      <protection hidden="1"/>
    </xf>
    <xf numFmtId="0" fontId="11" fillId="0" borderId="24" xfId="0" applyFont="1" applyBorder="1" applyAlignment="1" applyProtection="1">
      <alignment horizontal="center" vertical="center"/>
      <protection hidden="1"/>
    </xf>
    <xf numFmtId="0" fontId="11" fillId="0" borderId="33" xfId="0" applyFont="1" applyBorder="1" applyAlignment="1" applyProtection="1">
      <alignment horizontal="center" vertical="center"/>
      <protection hidden="1"/>
    </xf>
    <xf numFmtId="0" fontId="11" fillId="0" borderId="24" xfId="0" applyFont="1" applyBorder="1" applyAlignment="1" applyProtection="1">
      <alignment horizontal="center" vertical="center" wrapText="1"/>
      <protection hidden="1"/>
    </xf>
    <xf numFmtId="0" fontId="11" fillId="0" borderId="0" xfId="0" applyFont="1" applyProtection="1">
      <protection hidden="1"/>
    </xf>
    <xf numFmtId="0" fontId="11" fillId="0" borderId="29" xfId="0" applyFont="1" applyBorder="1" applyAlignment="1" applyProtection="1">
      <alignment horizontal="left" vertical="center" wrapText="1"/>
      <protection hidden="1"/>
    </xf>
    <xf numFmtId="0" fontId="11" fillId="0" borderId="29" xfId="0" applyFont="1" applyBorder="1" applyAlignment="1" applyProtection="1">
      <alignment vertical="center"/>
      <protection hidden="1"/>
    </xf>
    <xf numFmtId="15" fontId="11" fillId="0" borderId="36" xfId="0" applyNumberFormat="1" applyFont="1" applyBorder="1" applyProtection="1">
      <protection hidden="1"/>
    </xf>
    <xf numFmtId="15" fontId="11" fillId="0" borderId="16" xfId="0" applyNumberFormat="1" applyFont="1" applyBorder="1" applyProtection="1">
      <protection hidden="1"/>
    </xf>
    <xf numFmtId="0" fontId="11" fillId="0" borderId="40" xfId="0" applyFont="1" applyBorder="1" applyAlignment="1" applyProtection="1">
      <alignment vertical="center"/>
      <protection hidden="1"/>
    </xf>
    <xf numFmtId="0" fontId="11" fillId="0" borderId="28" xfId="0" applyFont="1" applyBorder="1" applyAlignment="1" applyProtection="1">
      <alignment vertical="center"/>
      <protection hidden="1"/>
    </xf>
    <xf numFmtId="0" fontId="11" fillId="0" borderId="14" xfId="0" applyFont="1" applyBorder="1" applyAlignment="1" applyProtection="1">
      <alignment vertical="center"/>
      <protection hidden="1"/>
    </xf>
    <xf numFmtId="0" fontId="11" fillId="0" borderId="11" xfId="0" applyFont="1" applyBorder="1" applyAlignment="1" applyProtection="1">
      <alignment vertical="center"/>
      <protection hidden="1"/>
    </xf>
    <xf numFmtId="0" fontId="11" fillId="0" borderId="25" xfId="0" applyFont="1" applyBorder="1" applyAlignment="1" applyProtection="1">
      <alignment vertical="center"/>
      <protection hidden="1"/>
    </xf>
    <xf numFmtId="0" fontId="11" fillId="0" borderId="27" xfId="0" applyFont="1" applyBorder="1" applyAlignment="1" applyProtection="1">
      <alignment horizontal="center" vertical="center"/>
      <protection hidden="1"/>
    </xf>
    <xf numFmtId="0" fontId="11" fillId="0" borderId="32" xfId="0" applyFont="1" applyBorder="1" applyProtection="1">
      <protection hidden="1"/>
    </xf>
    <xf numFmtId="0" fontId="11" fillId="0" borderId="26" xfId="0" applyFont="1" applyBorder="1" applyProtection="1">
      <protection hidden="1"/>
    </xf>
    <xf numFmtId="0" fontId="11" fillId="0" borderId="19" xfId="0" applyFont="1" applyBorder="1" applyProtection="1">
      <protection hidden="1"/>
    </xf>
    <xf numFmtId="0" fontId="11" fillId="0" borderId="22" xfId="0" applyFont="1" applyBorder="1" applyAlignment="1" applyProtection="1">
      <alignment vertical="center"/>
      <protection hidden="1"/>
    </xf>
    <xf numFmtId="0" fontId="11" fillId="0" borderId="23" xfId="0" applyFont="1" applyBorder="1" applyProtection="1">
      <protection hidden="1"/>
    </xf>
    <xf numFmtId="0" fontId="11" fillId="0" borderId="11" xfId="0" applyFont="1" applyBorder="1" applyProtection="1">
      <protection hidden="1"/>
    </xf>
    <xf numFmtId="0" fontId="11" fillId="0" borderId="34" xfId="0" applyFont="1" applyBorder="1" applyAlignment="1" applyProtection="1">
      <alignment horizontal="center" vertical="center"/>
      <protection hidden="1"/>
    </xf>
    <xf numFmtId="0" fontId="11" fillId="0" borderId="19" xfId="0" applyFont="1" applyBorder="1" applyAlignment="1" applyProtection="1">
      <alignment vertical="center"/>
      <protection hidden="1"/>
    </xf>
    <xf numFmtId="0" fontId="11" fillId="0" borderId="41" xfId="0" applyFont="1" applyBorder="1" applyAlignment="1" applyProtection="1">
      <alignment vertical="center"/>
      <protection hidden="1"/>
    </xf>
    <xf numFmtId="0" fontId="11" fillId="0" borderId="14" xfId="0" applyFont="1" applyBorder="1" applyAlignment="1" applyProtection="1">
      <alignment horizontal="center"/>
      <protection hidden="1"/>
    </xf>
    <xf numFmtId="0" fontId="11" fillId="0" borderId="30" xfId="0" applyFont="1" applyBorder="1" applyProtection="1">
      <protection hidden="1"/>
    </xf>
    <xf numFmtId="0" fontId="11" fillId="0" borderId="12" xfId="0" applyFont="1" applyBorder="1" applyProtection="1">
      <protection hidden="1"/>
    </xf>
    <xf numFmtId="0" fontId="11" fillId="0" borderId="20" xfId="0" applyFont="1" applyBorder="1" applyAlignment="1" applyProtection="1">
      <alignment horizontal="center"/>
      <protection hidden="1"/>
    </xf>
    <xf numFmtId="0" fontId="11" fillId="0" borderId="37" xfId="0" applyFont="1" applyBorder="1" applyProtection="1">
      <protection hidden="1"/>
    </xf>
    <xf numFmtId="0" fontId="11" fillId="0" borderId="15" xfId="0" applyFont="1" applyBorder="1" applyAlignment="1" applyProtection="1">
      <alignment horizontal="center"/>
      <protection hidden="1"/>
    </xf>
    <xf numFmtId="0" fontId="11" fillId="0" borderId="31" xfId="0" applyFont="1" applyBorder="1" applyProtection="1">
      <protection hidden="1"/>
    </xf>
    <xf numFmtId="0" fontId="11" fillId="0" borderId="20" xfId="0" applyFont="1" applyBorder="1" applyProtection="1">
      <protection hidden="1"/>
    </xf>
    <xf numFmtId="0" fontId="11" fillId="0" borderId="42" xfId="0" applyFont="1" applyBorder="1" applyAlignment="1" applyProtection="1">
      <alignment vertical="center"/>
      <protection hidden="1"/>
    </xf>
    <xf numFmtId="0" fontId="11" fillId="0" borderId="20" xfId="0" applyFont="1" applyBorder="1" applyAlignment="1" applyProtection="1">
      <alignment vertical="center"/>
      <protection hidden="1"/>
    </xf>
    <xf numFmtId="0" fontId="11" fillId="0" borderId="38" xfId="0" applyFont="1" applyBorder="1" applyProtection="1">
      <protection hidden="1"/>
    </xf>
    <xf numFmtId="0" fontId="11" fillId="0" borderId="21" xfId="0" applyFont="1" applyBorder="1" applyAlignment="1" applyProtection="1">
      <alignment vertical="center"/>
      <protection hidden="1"/>
    </xf>
    <xf numFmtId="0" fontId="11" fillId="0" borderId="16" xfId="0" applyFont="1" applyBorder="1" applyAlignment="1" applyProtection="1">
      <alignment vertical="center"/>
      <protection hidden="1"/>
    </xf>
    <xf numFmtId="0" fontId="11" fillId="0" borderId="15" xfId="0" applyFont="1" applyBorder="1" applyAlignment="1" applyProtection="1">
      <alignment vertical="center"/>
      <protection hidden="1"/>
    </xf>
    <xf numFmtId="0" fontId="11" fillId="0" borderId="12" xfId="0" applyFont="1" applyBorder="1" applyAlignment="1" applyProtection="1">
      <alignment vertical="center"/>
      <protection hidden="1"/>
    </xf>
    <xf numFmtId="14" fontId="11" fillId="0" borderId="0" xfId="0" applyNumberFormat="1" applyFont="1" applyProtection="1">
      <protection hidden="1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164" fontId="8" fillId="0" borderId="4" xfId="1" applyNumberFormat="1" applyFont="1" applyBorder="1" applyAlignment="1" applyProtection="1">
      <alignment vertical="center"/>
      <protection locked="0"/>
    </xf>
    <xf numFmtId="0" fontId="7" fillId="2" borderId="44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165" fontId="7" fillId="2" borderId="45" xfId="0" applyNumberFormat="1" applyFont="1" applyFill="1" applyBorder="1" applyAlignment="1">
      <alignment vertical="center"/>
    </xf>
    <xf numFmtId="0" fontId="12" fillId="0" borderId="4" xfId="0" applyFont="1" applyFill="1" applyBorder="1" applyAlignment="1" applyProtection="1">
      <alignment horizontal="center" vertical="center"/>
      <protection hidden="1"/>
    </xf>
    <xf numFmtId="0" fontId="12" fillId="0" borderId="4" xfId="0" applyFont="1" applyFill="1" applyBorder="1" applyAlignment="1" applyProtection="1">
      <alignment horizontal="center" vertical="center" wrapText="1"/>
      <protection hidden="1"/>
    </xf>
    <xf numFmtId="0" fontId="4" fillId="0" borderId="35" xfId="0" applyFont="1" applyFill="1" applyBorder="1" applyAlignment="1" applyProtection="1">
      <alignment horizontal="center" vertical="center" wrapText="1"/>
      <protection hidden="1"/>
    </xf>
    <xf numFmtId="0" fontId="0" fillId="0" borderId="0" xfId="0" applyFill="1" applyProtection="1">
      <protection hidden="1"/>
    </xf>
    <xf numFmtId="3" fontId="4" fillId="2" borderId="4" xfId="0" applyNumberFormat="1" applyFont="1" applyFill="1" applyBorder="1" applyAlignment="1" applyProtection="1">
      <alignment vertical="center" wrapText="1"/>
      <protection hidden="1"/>
    </xf>
    <xf numFmtId="0" fontId="0" fillId="2" borderId="0" xfId="0" applyFill="1" applyProtection="1">
      <protection hidden="1"/>
    </xf>
    <xf numFmtId="0" fontId="2" fillId="2" borderId="43" xfId="0" applyFont="1" applyFill="1" applyBorder="1" applyAlignment="1">
      <alignment horizontal="center"/>
    </xf>
    <xf numFmtId="0" fontId="0" fillId="0" borderId="4" xfId="0" applyBorder="1"/>
    <xf numFmtId="165" fontId="7" fillId="2" borderId="9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2" fillId="2" borderId="8" xfId="0" applyFont="1" applyFill="1" applyBorder="1" applyAlignment="1" applyProtection="1">
      <alignment horizontal="center" vertical="center"/>
      <protection hidden="1"/>
    </xf>
    <xf numFmtId="0" fontId="7" fillId="2" borderId="2" xfId="0" applyFont="1" applyFill="1" applyBorder="1" applyAlignment="1" applyProtection="1">
      <alignment horizontal="center" vertical="center" wrapText="1"/>
      <protection hidden="1"/>
    </xf>
    <xf numFmtId="0" fontId="7" fillId="2" borderId="3" xfId="0" applyFont="1" applyFill="1" applyBorder="1" applyAlignment="1" applyProtection="1">
      <alignment horizontal="center" vertical="center" wrapText="1"/>
      <protection hidden="1"/>
    </xf>
    <xf numFmtId="0" fontId="7" fillId="2" borderId="0" xfId="0" applyFont="1" applyFill="1" applyBorder="1" applyAlignment="1" applyProtection="1">
      <alignment horizontal="center" vertical="center" wrapText="1"/>
      <protection hidden="1"/>
    </xf>
    <xf numFmtId="0" fontId="7" fillId="2" borderId="6" xfId="0" applyFont="1" applyFill="1" applyBorder="1" applyAlignment="1" applyProtection="1">
      <alignment horizontal="center" vertical="center" wrapText="1"/>
      <protection hidden="1"/>
    </xf>
    <xf numFmtId="165" fontId="7" fillId="2" borderId="8" xfId="0" applyNumberFormat="1" applyFont="1" applyFill="1" applyBorder="1" applyAlignment="1" applyProtection="1">
      <alignment horizontal="center" vertical="center"/>
      <protection hidden="1"/>
    </xf>
    <xf numFmtId="165" fontId="7" fillId="2" borderId="9" xfId="0" applyNumberFormat="1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horizontal="center" vertical="center"/>
      <protection hidden="1"/>
    </xf>
    <xf numFmtId="0" fontId="2" fillId="2" borderId="5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Border="1" applyAlignment="1" applyProtection="1">
      <alignment horizontal="center" vertical="center"/>
      <protection hidden="1"/>
    </xf>
    <xf numFmtId="0" fontId="7" fillId="2" borderId="44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</cellXfs>
  <cellStyles count="3">
    <cellStyle name="Moneda" xfId="1" builtinId="4"/>
    <cellStyle name="Moneda 2" xfId="2"/>
    <cellStyle name="Normal" xfId="0" builtinId="0"/>
  </cellStyles>
  <dxfs count="450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19051</xdr:colOff>
      <xdr:row>0</xdr:row>
      <xdr:rowOff>38100</xdr:rowOff>
    </xdr:from>
    <xdr:to>
      <xdr:col>16</xdr:col>
      <xdr:colOff>495301</xdr:colOff>
      <xdr:row>2</xdr:row>
      <xdr:rowOff>171450</xdr:rowOff>
    </xdr:to>
    <xdr:pic>
      <xdr:nvPicPr>
        <xdr:cNvPr id="2" name="1 Imagen" descr="Descripción: C:\Users\migamez\AppData\Local\Microsoft\Windows\Temporary Internet Files\Content.Outlook\HK7VJRVP\LogoFND (2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53826" y="38100"/>
          <a:ext cx="990600" cy="514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19049</xdr:colOff>
      <xdr:row>0</xdr:row>
      <xdr:rowOff>9525</xdr:rowOff>
    </xdr:from>
    <xdr:to>
      <xdr:col>14</xdr:col>
      <xdr:colOff>1276350</xdr:colOff>
      <xdr:row>2</xdr:row>
      <xdr:rowOff>152400</xdr:rowOff>
    </xdr:to>
    <xdr:pic>
      <xdr:nvPicPr>
        <xdr:cNvPr id="2" name="1 Imagen" descr="Descripción: C:\Users\migamez\AppData\Local\Microsoft\Windows\Temporary Internet Files\Content.Outlook\HK7VJRVP\LogoFND (2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72849" y="9525"/>
          <a:ext cx="1257301" cy="466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9"/>
  <sheetViews>
    <sheetView workbookViewId="0">
      <pane ySplit="4" topLeftCell="A5" activePane="bottomLeft" state="frozen"/>
      <selection pane="bottomLeft" activeCell="A5" sqref="A5"/>
    </sheetView>
  </sheetViews>
  <sheetFormatPr baseColWidth="10" defaultColWidth="11.42578125" defaultRowHeight="15" outlineLevelCol="1" x14ac:dyDescent="0.25"/>
  <cols>
    <col min="1" max="1" width="5.85546875" style="16" customWidth="1"/>
    <col min="2" max="2" width="15.7109375" style="16" customWidth="1"/>
    <col min="3" max="3" width="12.85546875" style="16" customWidth="1"/>
    <col min="4" max="4" width="14.42578125" style="16" customWidth="1"/>
    <col min="5" max="5" width="26.85546875" style="16" customWidth="1"/>
    <col min="6" max="6" width="20.85546875" style="16" customWidth="1"/>
    <col min="7" max="7" width="11.7109375" style="16" customWidth="1"/>
    <col min="8" max="8" width="13.42578125" style="16" customWidth="1"/>
    <col min="9" max="9" width="11.7109375" style="16" customWidth="1"/>
    <col min="10" max="11" width="7.7109375" style="16" customWidth="1"/>
    <col min="12" max="13" width="7.7109375" style="16" hidden="1" customWidth="1" outlineLevel="1"/>
    <col min="14" max="14" width="7.7109375" style="16" customWidth="1" collapsed="1"/>
    <col min="15" max="17" width="7.7109375" style="16" customWidth="1"/>
    <col min="18" max="16384" width="11.42578125" style="16"/>
  </cols>
  <sheetData>
    <row r="1" spans="1:19" s="12" customFormat="1" ht="15" customHeight="1" x14ac:dyDescent="0.2">
      <c r="A1" s="97" t="s">
        <v>281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21"/>
      <c r="M1" s="21"/>
      <c r="N1" s="91" t="s">
        <v>130</v>
      </c>
      <c r="O1" s="92"/>
      <c r="P1" s="91"/>
      <c r="Q1" s="92"/>
    </row>
    <row r="2" spans="1:19" s="12" customFormat="1" x14ac:dyDescent="0.2">
      <c r="A2" s="99" t="s">
        <v>283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22"/>
      <c r="M2" s="22"/>
      <c r="N2" s="93"/>
      <c r="O2" s="94"/>
      <c r="P2" s="93"/>
      <c r="Q2" s="94"/>
    </row>
    <row r="3" spans="1:19" s="12" customFormat="1" x14ac:dyDescent="0.2">
      <c r="A3" s="89" t="s">
        <v>274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23"/>
      <c r="M3" s="23"/>
      <c r="N3" s="95">
        <f ca="1">TODAY()</f>
        <v>43378</v>
      </c>
      <c r="O3" s="96"/>
      <c r="P3" s="95"/>
      <c r="Q3" s="96"/>
    </row>
    <row r="4" spans="1:19" ht="60" x14ac:dyDescent="0.25">
      <c r="A4" s="13" t="s">
        <v>161</v>
      </c>
      <c r="B4" s="25" t="s">
        <v>284</v>
      </c>
      <c r="C4" s="25" t="s">
        <v>270</v>
      </c>
      <c r="D4" s="13" t="s">
        <v>13</v>
      </c>
      <c r="E4" s="13" t="s">
        <v>0</v>
      </c>
      <c r="F4" s="14" t="s">
        <v>282</v>
      </c>
      <c r="G4" s="14" t="s">
        <v>279</v>
      </c>
      <c r="H4" s="14" t="s">
        <v>275</v>
      </c>
      <c r="I4" s="14" t="s">
        <v>176</v>
      </c>
      <c r="J4" s="14" t="s">
        <v>276</v>
      </c>
      <c r="K4" s="15" t="s">
        <v>158</v>
      </c>
      <c r="L4" s="15" t="s">
        <v>7</v>
      </c>
      <c r="M4" s="15" t="s">
        <v>160</v>
      </c>
      <c r="N4" s="15" t="s">
        <v>157</v>
      </c>
      <c r="O4" s="15" t="s">
        <v>277</v>
      </c>
      <c r="P4" s="14" t="s">
        <v>159</v>
      </c>
      <c r="Q4" s="15" t="s">
        <v>8</v>
      </c>
    </row>
    <row r="5" spans="1:19" s="83" customFormat="1" x14ac:dyDescent="0.25">
      <c r="A5" s="80" t="s">
        <v>255</v>
      </c>
      <c r="B5" s="81" t="s">
        <v>256</v>
      </c>
      <c r="C5" s="81" t="s">
        <v>257</v>
      </c>
      <c r="D5" s="81" t="s">
        <v>258</v>
      </c>
      <c r="E5" s="81" t="s">
        <v>259</v>
      </c>
      <c r="F5" s="81" t="s">
        <v>260</v>
      </c>
      <c r="G5" s="81" t="s">
        <v>261</v>
      </c>
      <c r="H5" s="81" t="s">
        <v>262</v>
      </c>
      <c r="I5" s="81" t="s">
        <v>263</v>
      </c>
      <c r="J5" s="81" t="s">
        <v>264</v>
      </c>
      <c r="K5" s="81" t="s">
        <v>265</v>
      </c>
      <c r="L5" s="82"/>
      <c r="M5" s="82"/>
      <c r="N5" s="81" t="s">
        <v>266</v>
      </c>
      <c r="O5" s="81" t="s">
        <v>267</v>
      </c>
      <c r="P5" s="81" t="s">
        <v>268</v>
      </c>
      <c r="Q5" s="81" t="s">
        <v>269</v>
      </c>
      <c r="S5" s="16"/>
    </row>
    <row r="6" spans="1:19" x14ac:dyDescent="0.25">
      <c r="A6" s="24">
        <v>1</v>
      </c>
      <c r="B6" s="74"/>
      <c r="C6" s="75"/>
      <c r="D6" s="75"/>
      <c r="E6" s="75"/>
      <c r="F6" s="20"/>
      <c r="G6" s="76"/>
      <c r="H6" s="76"/>
      <c r="I6" s="19">
        <f>SUM(G6:H6)</f>
        <v>0</v>
      </c>
      <c r="J6" s="18">
        <f>(COUNTIF(Cédula!B:B,B6))-O6-Q6</f>
        <v>0</v>
      </c>
      <c r="K6" s="18">
        <f>COUNTIFS(Cédula!B:B,B6,Cédula!O:O,"ATENDIDA")</f>
        <v>0</v>
      </c>
      <c r="L6" s="18">
        <f>COUNTIFS(Cédula!B:B,B6,Cédula!O:O,"PERSISTE")</f>
        <v>0</v>
      </c>
      <c r="M6" s="18">
        <f>COUNTIFS(Cédula!B:B,B6,Cédula!O:O,"PARCIALMENTE ATENDIDA")</f>
        <v>0</v>
      </c>
      <c r="N6" s="18">
        <f>COUNTIFS(Cédula!B:B,B6,Cédula!O:O,"CONTINÚA")</f>
        <v>0</v>
      </c>
      <c r="O6" s="18">
        <f>COUNTIFS(Cédula!B:B,B6,Cédula!O:O,"SIN AREAS DE OPORTUNIDAD")</f>
        <v>0</v>
      </c>
      <c r="P6" s="18">
        <f>(COUNTIFS(Cédula!B:B,B6,Cédula!O:O,"DETECTADA"))+L6+M6</f>
        <v>0</v>
      </c>
      <c r="Q6" s="18">
        <f>COUNTIFS(Cédula!B:B,B6,Cédula!O:O,"REQUERIMIENTO")</f>
        <v>0</v>
      </c>
      <c r="R6" s="26">
        <f>A6</f>
        <v>1</v>
      </c>
    </row>
    <row r="7" spans="1:19" x14ac:dyDescent="0.25">
      <c r="A7" s="24">
        <v>2</v>
      </c>
      <c r="B7" s="74"/>
      <c r="C7" s="75"/>
      <c r="D7" s="75"/>
      <c r="E7" s="75"/>
      <c r="F7" s="20"/>
      <c r="G7" s="76"/>
      <c r="H7" s="76"/>
      <c r="I7" s="19">
        <f>SUM(G7:H7)</f>
        <v>0</v>
      </c>
      <c r="J7" s="18">
        <f>(COUNTIF(Cédula!B:B,B7))-O7-Q7</f>
        <v>0</v>
      </c>
      <c r="K7" s="18">
        <f>COUNTIFS(Cédula!B:B,B7,Cédula!O:O,"ATENDIDA")</f>
        <v>0</v>
      </c>
      <c r="L7" s="18">
        <f>COUNTIFS(Cédula!B:B,B7,Cédula!O:O,"PERSISTE")</f>
        <v>0</v>
      </c>
      <c r="M7" s="18">
        <f>COUNTIFS(Cédula!B:B,B7,Cédula!O:O,"PARCIALMENTE ATENDIDA")</f>
        <v>0</v>
      </c>
      <c r="N7" s="18">
        <f>COUNTIFS(Cédula!B:B,B7,Cédula!O:O,"CONTINÚA")</f>
        <v>0</v>
      </c>
      <c r="O7" s="18">
        <f>COUNTIFS(Cédula!B:B,B7,Cédula!O:O,"SIN AREAS DE OPORTUNIDAD")</f>
        <v>0</v>
      </c>
      <c r="P7" s="18">
        <f>(COUNTIFS(Cédula!B:B,B7,Cédula!O:O,"DETECTADA"))+L7+M7</f>
        <v>0</v>
      </c>
      <c r="Q7" s="18">
        <f>COUNTIFS(Cédula!B:B,B7,Cédula!O:O,"REQUERIMIENTO")</f>
        <v>0</v>
      </c>
      <c r="R7" s="26">
        <f>A7</f>
        <v>2</v>
      </c>
    </row>
    <row r="8" spans="1:19" x14ac:dyDescent="0.25">
      <c r="A8" s="24">
        <v>3</v>
      </c>
      <c r="B8" s="74"/>
      <c r="C8" s="75"/>
      <c r="D8" s="75"/>
      <c r="E8" s="75"/>
      <c r="F8" s="20"/>
      <c r="G8" s="76"/>
      <c r="H8" s="76"/>
      <c r="I8" s="19">
        <f>SUM(G8:H8)</f>
        <v>0</v>
      </c>
      <c r="J8" s="18">
        <f>(COUNTIF(Cédula!B:B,B8))-O8-Q8</f>
        <v>0</v>
      </c>
      <c r="K8" s="18">
        <f>COUNTIFS(Cédula!B:B,B8,Cédula!O:O,"ATENDIDA")</f>
        <v>0</v>
      </c>
      <c r="L8" s="18">
        <f>COUNTIFS(Cédula!B:B,B8,Cédula!O:O,"PERSISTE")</f>
        <v>0</v>
      </c>
      <c r="M8" s="18">
        <f>COUNTIFS(Cédula!B:B,B8,Cédula!O:O,"PARCIALMENTE ATENDIDA")</f>
        <v>0</v>
      </c>
      <c r="N8" s="18">
        <f>COUNTIFS(Cédula!B:B,B8,Cédula!O:O,"CONTINÚA")</f>
        <v>0</v>
      </c>
      <c r="O8" s="18">
        <f>COUNTIFS(Cédula!B:B,B8,Cédula!O:O,"SIN AREAS DE OPORTUNIDAD")</f>
        <v>0</v>
      </c>
      <c r="P8" s="18">
        <f>(COUNTIFS(Cédula!B:B,B8,Cédula!O:O,"DETECTADA"))+L8+M8</f>
        <v>0</v>
      </c>
      <c r="Q8" s="18">
        <f>COUNTIFS(Cédula!B:B,B8,Cédula!O:O,"REQUERIMIENTO")</f>
        <v>0</v>
      </c>
      <c r="R8" s="26">
        <f>A8</f>
        <v>3</v>
      </c>
    </row>
    <row r="9" spans="1:19" x14ac:dyDescent="0.25">
      <c r="A9" s="24">
        <v>4</v>
      </c>
      <c r="B9" s="74"/>
      <c r="C9" s="75"/>
      <c r="D9" s="75"/>
      <c r="E9" s="75"/>
      <c r="F9" s="20"/>
      <c r="G9" s="76"/>
      <c r="H9" s="76"/>
      <c r="I9" s="19">
        <f>SUM(G9:H9)</f>
        <v>0</v>
      </c>
      <c r="J9" s="18">
        <f>(COUNTIF(Cédula!B:B,B9))-O9-Q9</f>
        <v>0</v>
      </c>
      <c r="K9" s="18">
        <f>COUNTIFS(Cédula!B:B,B9,Cédula!O:O,"ATENDIDA")</f>
        <v>0</v>
      </c>
      <c r="L9" s="18">
        <f>COUNTIFS(Cédula!B:B,B9,Cédula!O:O,"PERSISTE")</f>
        <v>0</v>
      </c>
      <c r="M9" s="18">
        <f>COUNTIFS(Cédula!B:B,B9,Cédula!O:O,"PARCIALMENTE ATENDIDA")</f>
        <v>0</v>
      </c>
      <c r="N9" s="18">
        <f>COUNTIFS(Cédula!B:B,B9,Cédula!O:O,"CONTINÚA")</f>
        <v>0</v>
      </c>
      <c r="O9" s="18">
        <f>COUNTIFS(Cédula!B:B,B9,Cédula!O:O,"SIN AREAS DE OPORTUNIDAD")</f>
        <v>0</v>
      </c>
      <c r="P9" s="18">
        <f>(COUNTIFS(Cédula!B:B,B9,Cédula!O:O,"DETECTADA"))+L9+M9</f>
        <v>0</v>
      </c>
      <c r="Q9" s="18">
        <f>COUNTIFS(Cédula!B:B,B9,Cédula!O:O,"REQUERIMIENTO")</f>
        <v>0</v>
      </c>
      <c r="R9" s="26">
        <f>A9</f>
        <v>4</v>
      </c>
    </row>
    <row r="10" spans="1:19" x14ac:dyDescent="0.25">
      <c r="A10" s="24">
        <v>5</v>
      </c>
      <c r="B10" s="74"/>
      <c r="C10" s="75"/>
      <c r="D10" s="75"/>
      <c r="E10" s="75"/>
      <c r="F10" s="20"/>
      <c r="G10" s="76"/>
      <c r="H10" s="76"/>
      <c r="I10" s="19">
        <f>SUM(G10:H10)</f>
        <v>0</v>
      </c>
      <c r="J10" s="18">
        <f>(COUNTIF(Cédula!B:B,B10))-O10-Q10</f>
        <v>0</v>
      </c>
      <c r="K10" s="18">
        <f>COUNTIFS(Cédula!B:B,B10,Cédula!O:O,"ATENDIDA")</f>
        <v>0</v>
      </c>
      <c r="L10" s="18">
        <f>COUNTIFS(Cédula!B:B,B10,Cédula!O:O,"PERSISTE")</f>
        <v>0</v>
      </c>
      <c r="M10" s="18">
        <f>COUNTIFS(Cédula!B:B,B10,Cédula!O:O,"PARCIALMENTE ATENDIDA")</f>
        <v>0</v>
      </c>
      <c r="N10" s="18">
        <f>COUNTIFS(Cédula!B:B,B10,Cédula!O:O,"CONTINÚA")</f>
        <v>0</v>
      </c>
      <c r="O10" s="18">
        <f>COUNTIFS(Cédula!B:B,B10,Cédula!O:O,"SIN AREAS DE OPORTUNIDAD")</f>
        <v>0</v>
      </c>
      <c r="P10" s="18">
        <f>(COUNTIFS(Cédula!B:B,B10,Cédula!O:O,"DETECTADA"))+L10+M10</f>
        <v>0</v>
      </c>
      <c r="Q10" s="18">
        <f>COUNTIFS(Cédula!B:B,B10,Cédula!O:O,"REQUERIMIENTO")</f>
        <v>0</v>
      </c>
      <c r="R10" s="26">
        <f>A10</f>
        <v>5</v>
      </c>
    </row>
    <row r="11" spans="1:19" x14ac:dyDescent="0.25">
      <c r="A11" s="24">
        <v>6</v>
      </c>
      <c r="B11" s="74"/>
      <c r="C11" s="75"/>
      <c r="D11" s="75"/>
      <c r="E11" s="75"/>
      <c r="F11" s="20"/>
      <c r="G11" s="76"/>
      <c r="H11" s="76"/>
      <c r="I11" s="19">
        <f>SUM(G11:H11)</f>
        <v>0</v>
      </c>
      <c r="J11" s="18">
        <f>(COUNTIF(Cédula!B:B,B11))-O11-Q11</f>
        <v>0</v>
      </c>
      <c r="K11" s="18">
        <f>COUNTIFS(Cédula!B:B,B11,Cédula!O:O,"ATENDIDA")</f>
        <v>0</v>
      </c>
      <c r="L11" s="18">
        <f>COUNTIFS(Cédula!B:B,B11,Cédula!O:O,"PERSISTE")</f>
        <v>0</v>
      </c>
      <c r="M11" s="18">
        <f>COUNTIFS(Cédula!B:B,B11,Cédula!O:O,"PARCIALMENTE ATENDIDA")</f>
        <v>0</v>
      </c>
      <c r="N11" s="18">
        <f>COUNTIFS(Cédula!B:B,B11,Cédula!O:O,"CONTINÚA")</f>
        <v>0</v>
      </c>
      <c r="O11" s="18">
        <f>COUNTIFS(Cédula!B:B,B11,Cédula!O:O,"SIN AREAS DE OPORTUNIDAD")</f>
        <v>0</v>
      </c>
      <c r="P11" s="18">
        <f>(COUNTIFS(Cédula!B:B,B11,Cédula!O:O,"DETECTADA"))+L11+M11</f>
        <v>0</v>
      </c>
      <c r="Q11" s="18">
        <f>COUNTIFS(Cédula!B:B,B11,Cédula!O:O,"REQUERIMIENTO")</f>
        <v>0</v>
      </c>
      <c r="R11" s="26">
        <f>A11</f>
        <v>6</v>
      </c>
    </row>
    <row r="12" spans="1:19" x14ac:dyDescent="0.25">
      <c r="A12" s="24">
        <v>7</v>
      </c>
      <c r="B12" s="74"/>
      <c r="C12" s="75"/>
      <c r="D12" s="75"/>
      <c r="E12" s="75"/>
      <c r="F12" s="20"/>
      <c r="G12" s="76"/>
      <c r="H12" s="76"/>
      <c r="I12" s="19">
        <f>SUM(G12:H12)</f>
        <v>0</v>
      </c>
      <c r="J12" s="18">
        <f>(COUNTIF(Cédula!B:B,B12))-O12-Q12</f>
        <v>0</v>
      </c>
      <c r="K12" s="18">
        <f>COUNTIFS(Cédula!B:B,B12,Cédula!O:O,"ATENDIDA")</f>
        <v>0</v>
      </c>
      <c r="L12" s="18">
        <f>COUNTIFS(Cédula!B:B,B12,Cédula!O:O,"PERSISTE")</f>
        <v>0</v>
      </c>
      <c r="M12" s="18">
        <f>COUNTIFS(Cédula!B:B,B12,Cédula!O:O,"PARCIALMENTE ATENDIDA")</f>
        <v>0</v>
      </c>
      <c r="N12" s="18">
        <f>COUNTIFS(Cédula!B:B,B12,Cédula!O:O,"CONTINÚA")</f>
        <v>0</v>
      </c>
      <c r="O12" s="18">
        <f>COUNTIFS(Cédula!B:B,B12,Cédula!O:O,"SIN AREAS DE OPORTUNIDAD")</f>
        <v>0</v>
      </c>
      <c r="P12" s="18">
        <f>(COUNTIFS(Cédula!B:B,B12,Cédula!O:O,"DETECTADA"))+L12+M12</f>
        <v>0</v>
      </c>
      <c r="Q12" s="18">
        <f>COUNTIFS(Cédula!B:B,B12,Cédula!O:O,"REQUERIMIENTO")</f>
        <v>0</v>
      </c>
      <c r="R12" s="26">
        <f>A12</f>
        <v>7</v>
      </c>
    </row>
    <row r="13" spans="1:19" x14ac:dyDescent="0.25">
      <c r="A13" s="24">
        <v>8</v>
      </c>
      <c r="B13" s="74"/>
      <c r="C13" s="75"/>
      <c r="D13" s="75"/>
      <c r="E13" s="75"/>
      <c r="F13" s="20"/>
      <c r="G13" s="76"/>
      <c r="H13" s="76"/>
      <c r="I13" s="19">
        <f>SUM(G13:H13)</f>
        <v>0</v>
      </c>
      <c r="J13" s="18">
        <f>(COUNTIF(Cédula!B:B,B13))-O13-Q13</f>
        <v>0</v>
      </c>
      <c r="K13" s="18">
        <f>COUNTIFS(Cédula!B:B,B13,Cédula!O:O,"ATENDIDA")</f>
        <v>0</v>
      </c>
      <c r="L13" s="18">
        <f>COUNTIFS(Cédula!B:B,B13,Cédula!O:O,"PERSISTE")</f>
        <v>0</v>
      </c>
      <c r="M13" s="18">
        <f>COUNTIFS(Cédula!B:B,B13,Cédula!O:O,"PARCIALMENTE ATENDIDA")</f>
        <v>0</v>
      </c>
      <c r="N13" s="18">
        <f>COUNTIFS(Cédula!B:B,B13,Cédula!O:O,"CONTINÚA")</f>
        <v>0</v>
      </c>
      <c r="O13" s="18">
        <f>COUNTIFS(Cédula!B:B,B13,Cédula!O:O,"SIN AREAS DE OPORTUNIDAD")</f>
        <v>0</v>
      </c>
      <c r="P13" s="18">
        <f>(COUNTIFS(Cédula!B:B,B13,Cédula!O:O,"DETECTADA"))+L13+M13</f>
        <v>0</v>
      </c>
      <c r="Q13" s="18">
        <f>COUNTIFS(Cédula!B:B,B13,Cédula!O:O,"REQUERIMIENTO")</f>
        <v>0</v>
      </c>
      <c r="R13" s="26">
        <f>A13</f>
        <v>8</v>
      </c>
    </row>
    <row r="14" spans="1:19" x14ac:dyDescent="0.25">
      <c r="A14" s="24">
        <v>9</v>
      </c>
      <c r="B14" s="74"/>
      <c r="C14" s="75"/>
      <c r="D14" s="75"/>
      <c r="E14" s="75"/>
      <c r="F14" s="20"/>
      <c r="G14" s="76"/>
      <c r="H14" s="76"/>
      <c r="I14" s="19">
        <f>SUM(G14:H14)</f>
        <v>0</v>
      </c>
      <c r="J14" s="18">
        <f>(COUNTIF(Cédula!B:B,B14))-O14-Q14</f>
        <v>0</v>
      </c>
      <c r="K14" s="18">
        <f>COUNTIFS(Cédula!B:B,B14,Cédula!O:O,"ATENDIDA")</f>
        <v>0</v>
      </c>
      <c r="L14" s="18">
        <f>COUNTIFS(Cédula!B:B,B14,Cédula!O:O,"PERSISTE")</f>
        <v>0</v>
      </c>
      <c r="M14" s="18">
        <f>COUNTIFS(Cédula!B:B,B14,Cédula!O:O,"PARCIALMENTE ATENDIDA")</f>
        <v>0</v>
      </c>
      <c r="N14" s="18">
        <f>COUNTIFS(Cédula!B:B,B14,Cédula!O:O,"CONTINÚA")</f>
        <v>0</v>
      </c>
      <c r="O14" s="18">
        <f>COUNTIFS(Cédula!B:B,B14,Cédula!O:O,"SIN AREAS DE OPORTUNIDAD")</f>
        <v>0</v>
      </c>
      <c r="P14" s="18">
        <f>(COUNTIFS(Cédula!B:B,B14,Cédula!O:O,"DETECTADA"))+L14+M14</f>
        <v>0</v>
      </c>
      <c r="Q14" s="18">
        <f>COUNTIFS(Cédula!B:B,B14,Cédula!O:O,"REQUERIMIENTO")</f>
        <v>0</v>
      </c>
      <c r="R14" s="26">
        <f>A14</f>
        <v>9</v>
      </c>
    </row>
    <row r="15" spans="1:19" x14ac:dyDescent="0.25">
      <c r="A15" s="24">
        <v>10</v>
      </c>
      <c r="B15" s="74"/>
      <c r="C15" s="75"/>
      <c r="D15" s="75"/>
      <c r="E15" s="75"/>
      <c r="F15" s="20"/>
      <c r="G15" s="76"/>
      <c r="H15" s="76"/>
      <c r="I15" s="19">
        <f>SUM(G15:H15)</f>
        <v>0</v>
      </c>
      <c r="J15" s="18">
        <f>(COUNTIF(Cédula!B:B,B15))-O15-Q15</f>
        <v>0</v>
      </c>
      <c r="K15" s="18">
        <f>COUNTIFS(Cédula!B:B,B15,Cédula!O:O,"ATENDIDA")</f>
        <v>0</v>
      </c>
      <c r="L15" s="18">
        <f>COUNTIFS(Cédula!B:B,B15,Cédula!O:O,"PERSISTE")</f>
        <v>0</v>
      </c>
      <c r="M15" s="18">
        <f>COUNTIFS(Cédula!B:B,B15,Cédula!O:O,"PARCIALMENTE ATENDIDA")</f>
        <v>0</v>
      </c>
      <c r="N15" s="18">
        <f>COUNTIFS(Cédula!B:B,B15,Cédula!O:O,"CONTINÚA")</f>
        <v>0</v>
      </c>
      <c r="O15" s="18">
        <f>COUNTIFS(Cédula!B:B,B15,Cédula!O:O,"SIN AREAS DE OPORTUNIDAD")</f>
        <v>0</v>
      </c>
      <c r="P15" s="18">
        <f>(COUNTIFS(Cédula!B:B,B15,Cédula!O:O,"DETECTADA"))+L15+M15</f>
        <v>0</v>
      </c>
      <c r="Q15" s="18">
        <f>COUNTIFS(Cédula!B:B,B15,Cédula!O:O,"REQUERIMIENTO")</f>
        <v>0</v>
      </c>
      <c r="R15" s="26">
        <f>A15</f>
        <v>10</v>
      </c>
    </row>
    <row r="17" spans="6:17" x14ac:dyDescent="0.25">
      <c r="F17" s="86" t="s">
        <v>287</v>
      </c>
      <c r="G17" s="84">
        <f>SUM(G16:G16)</f>
        <v>0</v>
      </c>
      <c r="H17" s="84">
        <f>SUM(H16:H16)</f>
        <v>0</v>
      </c>
      <c r="I17" s="84">
        <f>SUM(I16:I16)</f>
        <v>0</v>
      </c>
      <c r="J17" s="84">
        <f>SUBTOTAL(9,J16:J16)</f>
        <v>0</v>
      </c>
      <c r="K17" s="84">
        <f>SUBTOTAL(9,K16:K16)</f>
        <v>0</v>
      </c>
      <c r="L17" s="85"/>
      <c r="M17" s="85"/>
      <c r="N17" s="84">
        <f>SUBTOTAL(9,N16:N16)</f>
        <v>0</v>
      </c>
      <c r="O17" s="84">
        <f>SUBTOTAL(9,O16:O16)</f>
        <v>0</v>
      </c>
      <c r="P17" s="84">
        <f>SUBTOTAL(9,P16:P16)</f>
        <v>0</v>
      </c>
      <c r="Q17" s="84">
        <f>SUBTOTAL(9,Q16:Q16)</f>
        <v>0</v>
      </c>
    </row>
    <row r="18" spans="6:17" x14ac:dyDescent="0.25">
      <c r="J18" s="17"/>
    </row>
    <row r="19" spans="6:17" x14ac:dyDescent="0.25">
      <c r="J19" s="17"/>
    </row>
  </sheetData>
  <sheetProtection algorithmName="SHA-512" hashValue="q1gmUJ8guwh/ZbyDA/wzRAOm+74M9B7/sD0ph9D0wKG9yB1SrubWtNNktl/VdEbcJj7DcQytXSRcxuBNXksW2w==" saltValue="D4+Gn+4/RO7yPLZUCDXzlQ==" spinCount="100000" sheet="1" autoFilter="0"/>
  <autoFilter ref="A4:Q15"/>
  <sortState ref="B5:W798">
    <sortCondition ref="C5:C798"/>
    <sortCondition ref="D5:D798"/>
    <sortCondition ref="F5:F798"/>
  </sortState>
  <mergeCells count="7">
    <mergeCell ref="A3:K3"/>
    <mergeCell ref="P1:Q2"/>
    <mergeCell ref="P3:Q3"/>
    <mergeCell ref="N1:O2"/>
    <mergeCell ref="N3:O3"/>
    <mergeCell ref="A1:K1"/>
    <mergeCell ref="A2:K2"/>
  </mergeCells>
  <pageMargins left="0.39370078740157483" right="0.39370078740157483" top="0.78740157480314965" bottom="0.78740157480314965" header="0.39370078740157483" footer="0.39370078740157483"/>
  <pageSetup scale="68" fitToHeight="10" orientation="landscape" r:id="rId1"/>
  <headerFooter>
    <oddHeader>&amp;L&amp;"-,Negrita"&amp;10&amp;F
&amp;A&amp;R&amp;"-,Negrita"&amp;10&amp;D
&amp;T</oddHeader>
    <oddFooter>&amp;R&amp;"-,Negrita"&amp;9Página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O20"/>
  <sheetViews>
    <sheetView tabSelected="1" zoomScaleNormal="100" workbookViewId="0">
      <pane ySplit="4" topLeftCell="A5" activePane="bottomLeft" state="frozen"/>
      <selection pane="bottomLeft" activeCell="B6" sqref="B6"/>
    </sheetView>
  </sheetViews>
  <sheetFormatPr baseColWidth="10" defaultRowHeight="15" outlineLevelCol="1" x14ac:dyDescent="0.25"/>
  <cols>
    <col min="1" max="1" width="5.7109375" customWidth="1"/>
    <col min="2" max="2" width="15.7109375" customWidth="1"/>
    <col min="3" max="3" width="12.42578125" customWidth="1"/>
    <col min="4" max="4" width="13.7109375" customWidth="1"/>
    <col min="5" max="5" width="14.7109375" customWidth="1"/>
    <col min="6" max="8" width="12.7109375" customWidth="1"/>
    <col min="9" max="9" width="11.7109375" customWidth="1"/>
    <col min="10" max="10" width="12.140625" customWidth="1"/>
    <col min="11" max="11" width="19.85546875" customWidth="1"/>
    <col min="12" max="12" width="18.5703125" customWidth="1"/>
    <col min="13" max="13" width="20.28515625" customWidth="1"/>
    <col min="14" max="14" width="12.28515625" hidden="1" customWidth="1" outlineLevel="1"/>
    <col min="15" max="15" width="19.42578125" customWidth="1" collapsed="1"/>
  </cols>
  <sheetData>
    <row r="1" spans="1:15" s="1" customFormat="1" ht="12.75" customHeight="1" x14ac:dyDescent="0.2">
      <c r="A1" s="108" t="s">
        <v>281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3" t="s">
        <v>130</v>
      </c>
      <c r="N1" s="77"/>
      <c r="O1" s="101"/>
    </row>
    <row r="2" spans="1:15" s="1" customFormat="1" ht="12.75" customHeight="1" x14ac:dyDescent="0.2">
      <c r="A2" s="110" t="s">
        <v>283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04"/>
      <c r="N2" s="78"/>
      <c r="O2" s="102"/>
    </row>
    <row r="3" spans="1:15" s="1" customFormat="1" ht="12.75" customHeight="1" x14ac:dyDescent="0.2">
      <c r="A3" s="106" t="s">
        <v>274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88">
        <f ca="1">TODAY()</f>
        <v>43378</v>
      </c>
      <c r="N3" s="79"/>
      <c r="O3" s="79"/>
    </row>
    <row r="4" spans="1:15" s="1" customFormat="1" ht="36" x14ac:dyDescent="0.2">
      <c r="A4" s="8" t="s">
        <v>161</v>
      </c>
      <c r="B4" s="9" t="s">
        <v>284</v>
      </c>
      <c r="C4" s="9" t="s">
        <v>270</v>
      </c>
      <c r="D4" s="8" t="s">
        <v>13</v>
      </c>
      <c r="E4" s="8" t="s">
        <v>0</v>
      </c>
      <c r="F4" s="8" t="s">
        <v>3</v>
      </c>
      <c r="G4" s="9" t="s">
        <v>278</v>
      </c>
      <c r="H4" s="9" t="s">
        <v>285</v>
      </c>
      <c r="I4" s="9" t="s">
        <v>279</v>
      </c>
      <c r="J4" s="9" t="s">
        <v>280</v>
      </c>
      <c r="K4" s="9" t="s">
        <v>271</v>
      </c>
      <c r="L4" s="9" t="s">
        <v>272</v>
      </c>
      <c r="M4" s="9" t="s">
        <v>273</v>
      </c>
      <c r="N4" s="9" t="s">
        <v>131</v>
      </c>
      <c r="O4" s="9" t="s">
        <v>2</v>
      </c>
    </row>
    <row r="5" spans="1:15" s="12" customFormat="1" x14ac:dyDescent="0.2">
      <c r="A5" s="80" t="s">
        <v>255</v>
      </c>
      <c r="B5" s="81" t="s">
        <v>256</v>
      </c>
      <c r="C5" s="81" t="s">
        <v>257</v>
      </c>
      <c r="D5" s="81" t="s">
        <v>258</v>
      </c>
      <c r="E5" s="81" t="s">
        <v>259</v>
      </c>
      <c r="F5" s="81" t="s">
        <v>260</v>
      </c>
      <c r="G5" s="81" t="s">
        <v>261</v>
      </c>
      <c r="H5" s="81" t="s">
        <v>262</v>
      </c>
      <c r="I5" s="81" t="s">
        <v>263</v>
      </c>
      <c r="J5" s="81" t="s">
        <v>264</v>
      </c>
      <c r="K5" s="81" t="s">
        <v>265</v>
      </c>
      <c r="L5" s="81" t="s">
        <v>266</v>
      </c>
      <c r="M5" s="81" t="s">
        <v>267</v>
      </c>
      <c r="N5" s="81"/>
      <c r="O5" s="81" t="s">
        <v>268</v>
      </c>
    </row>
    <row r="6" spans="1:15" x14ac:dyDescent="0.25">
      <c r="A6" s="11" t="e">
        <f>VLOOKUP(B6,Reporte!$B$4:$R$15,18,0)</f>
        <v>#N/A</v>
      </c>
      <c r="B6" s="2"/>
      <c r="C6" s="4" t="e">
        <f>VLOOKUP($B6,Reporte!$B$4:$Q$15,2,0)</f>
        <v>#N/A</v>
      </c>
      <c r="D6" s="4" t="e">
        <f>VLOOKUP($B6,Reporte!$B$4:$Q$15,3,0)</f>
        <v>#N/A</v>
      </c>
      <c r="E6" s="4" t="e">
        <f>VLOOKUP(B6,Reporte!$B$4:$E$15,4,0)</f>
        <v>#N/A</v>
      </c>
      <c r="F6" s="4" t="e">
        <f>VLOOKUP($G6,Datos!$A:$B,2,0)</f>
        <v>#N/A</v>
      </c>
      <c r="G6" s="4" t="e">
        <f>VLOOKUP($B6,Reporte!$B$4:$Q$15,5,0)</f>
        <v>#N/A</v>
      </c>
      <c r="H6" s="4"/>
      <c r="I6" s="10" t="e">
        <f>VLOOKUP($B6,Reporte!$B$4:$Q$15,6,0)</f>
        <v>#N/A</v>
      </c>
      <c r="J6" s="3"/>
      <c r="K6" s="4" t="e">
        <f>VLOOKUP(L6,Datos!$E$2:$F$69,2,0)</f>
        <v>#N/A</v>
      </c>
      <c r="L6" s="20"/>
      <c r="M6" s="20"/>
      <c r="N6" s="7">
        <f>IF(O6="",0,IF(O6="SIN AREAS DE OPORTUNIDAD",0,IF(O6&lt;&gt;"REQUERIMIENTO",1,0)))</f>
        <v>0</v>
      </c>
      <c r="O6" s="5"/>
    </row>
    <row r="7" spans="1:15" x14ac:dyDescent="0.25">
      <c r="A7" s="11" t="e">
        <f>VLOOKUP(B7,Reporte!$B$4:$R$15,18,0)</f>
        <v>#N/A</v>
      </c>
      <c r="B7" s="2"/>
      <c r="C7" s="4" t="e">
        <f>VLOOKUP($B7,Reporte!$B$4:$Q$15,2,0)</f>
        <v>#N/A</v>
      </c>
      <c r="D7" s="4" t="e">
        <f>VLOOKUP($B7,Reporte!$B$4:$Q$15,3,0)</f>
        <v>#N/A</v>
      </c>
      <c r="E7" s="4" t="e">
        <f>VLOOKUP(B7,Reporte!$B$4:$E$15,4,0)</f>
        <v>#N/A</v>
      </c>
      <c r="F7" s="4" t="e">
        <f>VLOOKUP($G7,Datos!$A:$B,2,0)</f>
        <v>#N/A</v>
      </c>
      <c r="G7" s="4" t="e">
        <f>VLOOKUP($B7,Reporte!$B$4:$Q$15,5,0)</f>
        <v>#N/A</v>
      </c>
      <c r="H7" s="4"/>
      <c r="I7" s="10" t="e">
        <f>VLOOKUP($B7,Reporte!$B$4:$Q$15,6,0)</f>
        <v>#N/A</v>
      </c>
      <c r="J7" s="3"/>
      <c r="K7" s="4" t="e">
        <f>VLOOKUP(L7,Datos!$E$2:$F$69,2,0)</f>
        <v>#N/A</v>
      </c>
      <c r="L7" s="20"/>
      <c r="M7" s="20"/>
      <c r="N7" s="7">
        <f t="shared" ref="N7:N15" si="0">IF(O7="",0,IF(O7="SIN AREAS DE OPORTUNIDAD",0,IF(O7&lt;&gt;"REQUERIMIENTO",1,0)))</f>
        <v>0</v>
      </c>
      <c r="O7" s="5"/>
    </row>
    <row r="8" spans="1:15" x14ac:dyDescent="0.25">
      <c r="A8" s="11" t="e">
        <f>VLOOKUP(B8,Reporte!$B$4:$R$15,18,0)</f>
        <v>#N/A</v>
      </c>
      <c r="B8" s="2"/>
      <c r="C8" s="4" t="e">
        <f>VLOOKUP($B8,Reporte!$B$4:$Q$15,2,0)</f>
        <v>#N/A</v>
      </c>
      <c r="D8" s="4" t="e">
        <f>VLOOKUP($B8,Reporte!$B$4:$Q$15,3,0)</f>
        <v>#N/A</v>
      </c>
      <c r="E8" s="4" t="e">
        <f>VLOOKUP(B8,Reporte!$B$4:$E$15,4,0)</f>
        <v>#N/A</v>
      </c>
      <c r="F8" s="4" t="e">
        <f>VLOOKUP($G8,Datos!$A:$B,2,0)</f>
        <v>#N/A</v>
      </c>
      <c r="G8" s="4" t="e">
        <f>VLOOKUP($B8,Reporte!$B$4:$Q$15,5,0)</f>
        <v>#N/A</v>
      </c>
      <c r="H8" s="4"/>
      <c r="I8" s="10" t="e">
        <f>VLOOKUP($B8,Reporte!$B$4:$Q$15,6,0)</f>
        <v>#N/A</v>
      </c>
      <c r="J8" s="3"/>
      <c r="K8" s="4" t="e">
        <f>VLOOKUP(L8,Datos!$E$2:$F$69,2,0)</f>
        <v>#N/A</v>
      </c>
      <c r="L8" s="20"/>
      <c r="M8" s="20"/>
      <c r="N8" s="7">
        <f t="shared" si="0"/>
        <v>0</v>
      </c>
      <c r="O8" s="5"/>
    </row>
    <row r="9" spans="1:15" x14ac:dyDescent="0.25">
      <c r="A9" s="11" t="e">
        <f>VLOOKUP(B9,Reporte!$B$4:$R$15,18,0)</f>
        <v>#N/A</v>
      </c>
      <c r="B9" s="2"/>
      <c r="C9" s="4" t="e">
        <f>VLOOKUP($B9,Reporte!$B$4:$Q$15,2,0)</f>
        <v>#N/A</v>
      </c>
      <c r="D9" s="4" t="e">
        <f>VLOOKUP($B9,Reporte!$B$4:$Q$15,3,0)</f>
        <v>#N/A</v>
      </c>
      <c r="E9" s="4" t="e">
        <f>VLOOKUP(B9,Reporte!$B$4:$E$15,4,0)</f>
        <v>#N/A</v>
      </c>
      <c r="F9" s="4" t="e">
        <f>VLOOKUP($G9,Datos!$A:$B,2,0)</f>
        <v>#N/A</v>
      </c>
      <c r="G9" s="4" t="e">
        <f>VLOOKUP($B9,Reporte!$B$4:$Q$15,5,0)</f>
        <v>#N/A</v>
      </c>
      <c r="H9" s="4"/>
      <c r="I9" s="10" t="e">
        <f>VLOOKUP($B9,Reporte!$B$4:$Q$15,6,0)</f>
        <v>#N/A</v>
      </c>
      <c r="J9" s="3"/>
      <c r="K9" s="4" t="e">
        <f>VLOOKUP(L9,Datos!$E$2:$F$69,2,0)</f>
        <v>#N/A</v>
      </c>
      <c r="L9" s="20"/>
      <c r="M9" s="20"/>
      <c r="N9" s="7">
        <f t="shared" si="0"/>
        <v>0</v>
      </c>
      <c r="O9" s="5"/>
    </row>
    <row r="10" spans="1:15" x14ac:dyDescent="0.25">
      <c r="A10" s="11" t="e">
        <f>VLOOKUP(B10,Reporte!$B$4:$R$15,18,0)</f>
        <v>#N/A</v>
      </c>
      <c r="B10" s="2"/>
      <c r="C10" s="4" t="e">
        <f>VLOOKUP($B10,Reporte!$B$4:$Q$15,2,0)</f>
        <v>#N/A</v>
      </c>
      <c r="D10" s="4" t="e">
        <f>VLOOKUP($B10,Reporte!$B$4:$Q$15,3,0)</f>
        <v>#N/A</v>
      </c>
      <c r="E10" s="4" t="e">
        <f>VLOOKUP(B10,Reporte!$B$4:$E$15,4,0)</f>
        <v>#N/A</v>
      </c>
      <c r="F10" s="4" t="e">
        <f>VLOOKUP($G10,Datos!$A:$B,2,0)</f>
        <v>#N/A</v>
      </c>
      <c r="G10" s="4" t="e">
        <f>VLOOKUP($B10,Reporte!$B$4:$Q$15,5,0)</f>
        <v>#N/A</v>
      </c>
      <c r="H10" s="4"/>
      <c r="I10" s="10" t="e">
        <f>VLOOKUP($B10,Reporte!$B$4:$Q$15,6,0)</f>
        <v>#N/A</v>
      </c>
      <c r="J10" s="3"/>
      <c r="K10" s="4" t="e">
        <f>VLOOKUP(L10,Datos!$E$2:$F$69,2,0)</f>
        <v>#N/A</v>
      </c>
      <c r="L10" s="20"/>
      <c r="M10" s="20"/>
      <c r="N10" s="7">
        <f t="shared" si="0"/>
        <v>0</v>
      </c>
      <c r="O10" s="5"/>
    </row>
    <row r="11" spans="1:15" x14ac:dyDescent="0.25">
      <c r="A11" s="11" t="e">
        <f>VLOOKUP(B11,Reporte!$B$4:$R$15,18,0)</f>
        <v>#N/A</v>
      </c>
      <c r="B11" s="2"/>
      <c r="C11" s="4" t="e">
        <f>VLOOKUP($B11,Reporte!$B$4:$Q$15,2,0)</f>
        <v>#N/A</v>
      </c>
      <c r="D11" s="4" t="e">
        <f>VLOOKUP($B11,Reporte!$B$4:$Q$15,3,0)</f>
        <v>#N/A</v>
      </c>
      <c r="E11" s="4" t="e">
        <f>VLOOKUP(B11,Reporte!$B$4:$E$15,4,0)</f>
        <v>#N/A</v>
      </c>
      <c r="F11" s="4" t="e">
        <f>VLOOKUP($G11,Datos!$A:$B,2,0)</f>
        <v>#N/A</v>
      </c>
      <c r="G11" s="4" t="e">
        <f>VLOOKUP($B11,Reporte!$B$4:$Q$15,5,0)</f>
        <v>#N/A</v>
      </c>
      <c r="H11" s="4"/>
      <c r="I11" s="10" t="e">
        <f>VLOOKUP($B11,Reporte!$B$4:$Q$15,6,0)</f>
        <v>#N/A</v>
      </c>
      <c r="J11" s="3"/>
      <c r="K11" s="4" t="e">
        <f>VLOOKUP(L11,Datos!$E$2:$F$69,2,0)</f>
        <v>#N/A</v>
      </c>
      <c r="L11" s="20"/>
      <c r="M11" s="20"/>
      <c r="N11" s="7">
        <f t="shared" si="0"/>
        <v>0</v>
      </c>
      <c r="O11" s="5"/>
    </row>
    <row r="12" spans="1:15" x14ac:dyDescent="0.25">
      <c r="A12" s="11" t="e">
        <f>VLOOKUP(B12,Reporte!$B$4:$R$15,18,0)</f>
        <v>#N/A</v>
      </c>
      <c r="B12" s="2"/>
      <c r="C12" s="4" t="e">
        <f>VLOOKUP($B12,Reporte!$B$4:$Q$15,2,0)</f>
        <v>#N/A</v>
      </c>
      <c r="D12" s="4" t="e">
        <f>VLOOKUP($B12,Reporte!$B$4:$Q$15,3,0)</f>
        <v>#N/A</v>
      </c>
      <c r="E12" s="4" t="e">
        <f>VLOOKUP(B12,Reporte!$B$4:$E$15,4,0)</f>
        <v>#N/A</v>
      </c>
      <c r="F12" s="4" t="e">
        <f>VLOOKUP($G12,Datos!$A:$B,2,0)</f>
        <v>#N/A</v>
      </c>
      <c r="G12" s="4" t="e">
        <f>VLOOKUP($B12,Reporte!$B$4:$Q$15,5,0)</f>
        <v>#N/A</v>
      </c>
      <c r="H12" s="4"/>
      <c r="I12" s="10" t="e">
        <f>VLOOKUP($B12,Reporte!$B$4:$Q$15,6,0)</f>
        <v>#N/A</v>
      </c>
      <c r="J12" s="3"/>
      <c r="K12" s="4" t="e">
        <f>VLOOKUP(L12,Datos!$E$2:$F$69,2,0)</f>
        <v>#N/A</v>
      </c>
      <c r="L12" s="20"/>
      <c r="M12" s="20"/>
      <c r="N12" s="7">
        <f t="shared" si="0"/>
        <v>0</v>
      </c>
      <c r="O12" s="5"/>
    </row>
    <row r="13" spans="1:15" x14ac:dyDescent="0.25">
      <c r="A13" s="11" t="e">
        <f>VLOOKUP(B13,Reporte!$B$4:$R$15,18,0)</f>
        <v>#N/A</v>
      </c>
      <c r="B13" s="2"/>
      <c r="C13" s="4" t="e">
        <f>VLOOKUP($B13,Reporte!$B$4:$Q$15,2,0)</f>
        <v>#N/A</v>
      </c>
      <c r="D13" s="4" t="e">
        <f>VLOOKUP($B13,Reporte!$B$4:$Q$15,3,0)</f>
        <v>#N/A</v>
      </c>
      <c r="E13" s="4" t="e">
        <f>VLOOKUP(B13,Reporte!$B$4:$E$15,4,0)</f>
        <v>#N/A</v>
      </c>
      <c r="F13" s="4" t="e">
        <f>VLOOKUP($G13,Datos!$A:$B,2,0)</f>
        <v>#N/A</v>
      </c>
      <c r="G13" s="4" t="e">
        <f>VLOOKUP($B13,Reporte!$B$4:$Q$15,5,0)</f>
        <v>#N/A</v>
      </c>
      <c r="H13" s="4"/>
      <c r="I13" s="10" t="e">
        <f>VLOOKUP($B13,Reporte!$B$4:$Q$15,6,0)</f>
        <v>#N/A</v>
      </c>
      <c r="J13" s="3"/>
      <c r="K13" s="4" t="e">
        <f>VLOOKUP(L13,Datos!$E$2:$F$69,2,0)</f>
        <v>#N/A</v>
      </c>
      <c r="L13" s="20"/>
      <c r="M13" s="20"/>
      <c r="N13" s="7">
        <f t="shared" si="0"/>
        <v>0</v>
      </c>
      <c r="O13" s="5"/>
    </row>
    <row r="14" spans="1:15" x14ac:dyDescent="0.25">
      <c r="A14" s="11" t="e">
        <f>VLOOKUP(B14,Reporte!$B$4:$R$15,18,0)</f>
        <v>#N/A</v>
      </c>
      <c r="B14" s="2"/>
      <c r="C14" s="4" t="e">
        <f>VLOOKUP($B14,Reporte!$B$4:$Q$15,2,0)</f>
        <v>#N/A</v>
      </c>
      <c r="D14" s="4" t="e">
        <f>VLOOKUP($B14,Reporte!$B$4:$Q$15,3,0)</f>
        <v>#N/A</v>
      </c>
      <c r="E14" s="4" t="e">
        <f>VLOOKUP(B14,Reporte!$B$4:$E$15,4,0)</f>
        <v>#N/A</v>
      </c>
      <c r="F14" s="4" t="e">
        <f>VLOOKUP($G14,Datos!$A:$B,2,0)</f>
        <v>#N/A</v>
      </c>
      <c r="G14" s="4" t="e">
        <f>VLOOKUP($B14,Reporte!$B$4:$Q$15,5,0)</f>
        <v>#N/A</v>
      </c>
      <c r="H14" s="4"/>
      <c r="I14" s="10" t="e">
        <f>VLOOKUP($B14,Reporte!$B$4:$Q$15,6,0)</f>
        <v>#N/A</v>
      </c>
      <c r="J14" s="3"/>
      <c r="K14" s="4" t="e">
        <f>VLOOKUP(L14,Datos!$E$2:$F$69,2,0)</f>
        <v>#N/A</v>
      </c>
      <c r="L14" s="20"/>
      <c r="M14" s="20"/>
      <c r="N14" s="7">
        <f t="shared" si="0"/>
        <v>0</v>
      </c>
      <c r="O14" s="5"/>
    </row>
    <row r="15" spans="1:15" x14ac:dyDescent="0.25">
      <c r="A15" s="11" t="e">
        <f>VLOOKUP(B15,Reporte!$B$4:$R$15,18,0)</f>
        <v>#N/A</v>
      </c>
      <c r="B15" s="2"/>
      <c r="C15" s="4" t="e">
        <f>VLOOKUP($B15,Reporte!$B$4:$Q$15,2,0)</f>
        <v>#N/A</v>
      </c>
      <c r="D15" s="4" t="e">
        <f>VLOOKUP($B15,Reporte!$B$4:$Q$15,3,0)</f>
        <v>#N/A</v>
      </c>
      <c r="E15" s="4" t="e">
        <f>VLOOKUP(B15,Reporte!$B$4:$E$15,4,0)</f>
        <v>#N/A</v>
      </c>
      <c r="F15" s="4" t="e">
        <f>VLOOKUP($G15,Datos!$A:$B,2,0)</f>
        <v>#N/A</v>
      </c>
      <c r="G15" s="4" t="e">
        <f>VLOOKUP($B15,Reporte!$B$4:$Q$15,5,0)</f>
        <v>#N/A</v>
      </c>
      <c r="H15" s="4"/>
      <c r="I15" s="10" t="e">
        <f>VLOOKUP($B15,Reporte!$B$4:$Q$15,6,0)</f>
        <v>#N/A</v>
      </c>
      <c r="J15" s="3"/>
      <c r="K15" s="4" t="e">
        <f>VLOOKUP(L15,Datos!$E$2:$F$69,2,0)</f>
        <v>#N/A</v>
      </c>
      <c r="L15" s="20"/>
      <c r="M15" s="20"/>
      <c r="N15" s="7">
        <f t="shared" si="0"/>
        <v>0</v>
      </c>
      <c r="O15" s="5"/>
    </row>
    <row r="16" spans="1:15" ht="15" customHeight="1" x14ac:dyDescent="0.25"/>
    <row r="17" spans="12:15" ht="15" customHeight="1" x14ac:dyDescent="0.25">
      <c r="M17" s="105" t="s">
        <v>286</v>
      </c>
      <c r="N17" s="105"/>
      <c r="O17" s="105"/>
    </row>
    <row r="18" spans="12:15" ht="15" customHeight="1" x14ac:dyDescent="0.25">
      <c r="M18" s="6" t="s">
        <v>132</v>
      </c>
      <c r="N18" s="87"/>
      <c r="O18" s="6">
        <f>COUNTIF($O$6:$O$15,M18)</f>
        <v>0</v>
      </c>
    </row>
    <row r="19" spans="12:15" ht="15" customHeight="1" x14ac:dyDescent="0.25">
      <c r="M19" s="6" t="s">
        <v>170</v>
      </c>
      <c r="N19" s="87"/>
      <c r="O19" s="6">
        <f>SUBTOTAL(9,$N$6:$N$15)</f>
        <v>0</v>
      </c>
    </row>
    <row r="20" spans="12:15" x14ac:dyDescent="0.25">
      <c r="L20" s="27"/>
    </row>
  </sheetData>
  <sheetProtection algorithmName="SHA-512" hashValue="2b6qlVCFGXYTOMX3m997iikrWRh6H5jKMtocZT/SAQpuGkzdSKfGwWxpKFW2SrBIsGRrIByxjowr+PIIj3Hlwg==" saltValue="vNVIcaYPGv8gy/rKnwtTMA==" spinCount="100000" sheet="1" formatCells="0" formatRows="0" selectLockedCells="1" sort="0" autoFilter="0"/>
  <autoFilter ref="A4:O14"/>
  <sortState ref="A5:S271">
    <sortCondition ref="A5:A271"/>
    <sortCondition ref="B5:B271"/>
  </sortState>
  <dataConsolidate/>
  <mergeCells count="6">
    <mergeCell ref="O1:O2"/>
    <mergeCell ref="M1:M2"/>
    <mergeCell ref="M17:O17"/>
    <mergeCell ref="A3:L3"/>
    <mergeCell ref="A1:L1"/>
    <mergeCell ref="A2:L2"/>
  </mergeCells>
  <conditionalFormatting sqref="A14">
    <cfRule type="cellIs" dxfId="449" priority="21139" operator="equal">
      <formula>900000000</formula>
    </cfRule>
  </conditionalFormatting>
  <conditionalFormatting sqref="C14:G14 A14 K14 I14">
    <cfRule type="containsErrors" dxfId="448" priority="22167">
      <formula>ISERROR(A14)</formula>
    </cfRule>
    <cfRule type="notContainsErrors" dxfId="447" priority="22168">
      <formula>NOT(ISERROR(A14))</formula>
    </cfRule>
  </conditionalFormatting>
  <conditionalFormatting sqref="O14">
    <cfRule type="expression" dxfId="446" priority="21076">
      <formula>IF($O14="CONTINUA",1,0)</formula>
    </cfRule>
    <cfRule type="expression" dxfId="445" priority="21077">
      <formula>IF($O14="REQUERIMIENTO",1,0)</formula>
    </cfRule>
    <cfRule type="expression" dxfId="444" priority="21078">
      <formula>IF($O14="PERSISTE",1,0)</formula>
    </cfRule>
    <cfRule type="expression" dxfId="443" priority="21079">
      <formula>IF($O14="PARCIALMENTE ATENDIDA",1,0)</formula>
    </cfRule>
    <cfRule type="expression" priority="21080">
      <formula>IF($O14="ATENDIDA",1,0)</formula>
    </cfRule>
    <cfRule type="expression" dxfId="442" priority="21081">
      <formula>IF($O14="DETECTADA",1,0)</formula>
    </cfRule>
  </conditionalFormatting>
  <conditionalFormatting sqref="O14">
    <cfRule type="expression" dxfId="441" priority="19370">
      <formula>IF($O14="CONTINÚA",1,0)</formula>
    </cfRule>
    <cfRule type="expression" dxfId="440" priority="19371">
      <formula>IF($O14="REQUERIMIENTO",1,0)</formula>
    </cfRule>
    <cfRule type="expression" dxfId="439" priority="19372">
      <formula>IF($O14="PERSISTE",1,0)</formula>
    </cfRule>
    <cfRule type="expression" dxfId="438" priority="19373">
      <formula>IF($O14="PARCIALMENTE ATENDIDA",1,0)</formula>
    </cfRule>
    <cfRule type="expression" priority="19374">
      <formula>IF($O14="ATENDIDA",1,0)</formula>
    </cfRule>
    <cfRule type="expression" dxfId="437" priority="19375">
      <formula>IF($O14="DETECTADA",1,0)</formula>
    </cfRule>
  </conditionalFormatting>
  <conditionalFormatting sqref="C14:G14 K14 I14">
    <cfRule type="containsErrors" dxfId="436" priority="19260">
      <formula>ISERROR(C14)</formula>
    </cfRule>
    <cfRule type="notContainsErrors" dxfId="435" priority="19261">
      <formula>NOT(ISERROR(C14))</formula>
    </cfRule>
  </conditionalFormatting>
  <conditionalFormatting sqref="O14">
    <cfRule type="expression" dxfId="434" priority="19253">
      <formula>IF($O14="CONTINUA",1,0)</formula>
    </cfRule>
    <cfRule type="expression" dxfId="433" priority="19254">
      <formula>IF($O14="REQUERIMIENTO",1,0)</formula>
    </cfRule>
    <cfRule type="expression" dxfId="432" priority="19255">
      <formula>IF($O14="PERSISTE",1,0)</formula>
    </cfRule>
    <cfRule type="expression" dxfId="431" priority="19256">
      <formula>IF($O14="PARCIALMENTE ATENDIDA",1,0)</formula>
    </cfRule>
    <cfRule type="expression" priority="19257">
      <formula>IF($O14="ATENDIDA",1,0)</formula>
    </cfRule>
    <cfRule type="expression" dxfId="430" priority="19258">
      <formula>IF($O14="DETECTADA",1,0)</formula>
    </cfRule>
  </conditionalFormatting>
  <conditionalFormatting sqref="O14">
    <cfRule type="expression" dxfId="429" priority="19247">
      <formula>IF($O14="CONTINUA",1,0)</formula>
    </cfRule>
    <cfRule type="expression" dxfId="428" priority="19248">
      <formula>IF($O14="REQUERIMIENTO",1,0)</formula>
    </cfRule>
    <cfRule type="expression" dxfId="427" priority="19249">
      <formula>IF($O14="PERSISTE",1,0)</formula>
    </cfRule>
    <cfRule type="expression" dxfId="426" priority="19250">
      <formula>IF($O14="PARCIALMENTE ATENDIDA",1,0)</formula>
    </cfRule>
    <cfRule type="expression" priority="19251">
      <formula>IF($O14="ATENDIDA",1,0)</formula>
    </cfRule>
    <cfRule type="expression" dxfId="425" priority="19252">
      <formula>IF($O14="DETECTADA",1,0)</formula>
    </cfRule>
  </conditionalFormatting>
  <conditionalFormatting sqref="O14">
    <cfRule type="expression" dxfId="424" priority="19241">
      <formula>IF($O14="CONTINUA",1,0)</formula>
    </cfRule>
    <cfRule type="expression" dxfId="423" priority="19242">
      <formula>IF($O14="REQUERIMIENTO",1,0)</formula>
    </cfRule>
    <cfRule type="expression" dxfId="422" priority="19243">
      <formula>IF($O14="PERSISTE",1,0)</formula>
    </cfRule>
    <cfRule type="expression" dxfId="421" priority="19244">
      <formula>IF($O14="PARCIALMENTE ATENDIDA",1,0)</formula>
    </cfRule>
    <cfRule type="expression" priority="19245">
      <formula>IF($O14="ATENDIDA",1,0)</formula>
    </cfRule>
    <cfRule type="expression" dxfId="420" priority="19246">
      <formula>IF($O14="DETECTADA",1,0)</formula>
    </cfRule>
  </conditionalFormatting>
  <conditionalFormatting sqref="O14">
    <cfRule type="expression" dxfId="419" priority="19235">
      <formula>IF($O14="CONTINUA",1,0)</formula>
    </cfRule>
    <cfRule type="expression" dxfId="418" priority="19236">
      <formula>IF($O14="REQUERIMIENTO",1,0)</formula>
    </cfRule>
    <cfRule type="expression" dxfId="417" priority="19237">
      <formula>IF($O14="PERSISTE",1,0)</formula>
    </cfRule>
    <cfRule type="expression" dxfId="416" priority="19238">
      <formula>IF($O14="PARCIALMENTE ATENDIDA",1,0)</formula>
    </cfRule>
    <cfRule type="expression" priority="19239">
      <formula>IF($O14="ATENDIDA",1,0)</formula>
    </cfRule>
    <cfRule type="expression" dxfId="415" priority="19240">
      <formula>IF($O14="DETECTADA",1,0)</formula>
    </cfRule>
  </conditionalFormatting>
  <conditionalFormatting sqref="O14">
    <cfRule type="expression" dxfId="414" priority="19229">
      <formula>IF($O14="CONTINUA",1,0)</formula>
    </cfRule>
    <cfRule type="expression" dxfId="413" priority="19230">
      <formula>IF($O14="REQUERIMIENTO",1,0)</formula>
    </cfRule>
    <cfRule type="expression" dxfId="412" priority="19231">
      <formula>IF($O14="PERSISTE",1,0)</formula>
    </cfRule>
    <cfRule type="expression" dxfId="411" priority="19232">
      <formula>IF($O14="PARCIALMENTE ATENDIDA",1,0)</formula>
    </cfRule>
    <cfRule type="expression" priority="19233">
      <formula>IF($O14="ATENDIDA",1,0)</formula>
    </cfRule>
    <cfRule type="expression" dxfId="410" priority="19234">
      <formula>IF($O14="DETECTADA",1,0)</formula>
    </cfRule>
  </conditionalFormatting>
  <conditionalFormatting sqref="O14">
    <cfRule type="expression" dxfId="409" priority="19223">
      <formula>IF($O14="CONTINÚA",1,0)</formula>
    </cfRule>
    <cfRule type="expression" dxfId="408" priority="19224">
      <formula>IF($O14="REQUERIMIENTO",1,0)</formula>
    </cfRule>
    <cfRule type="expression" dxfId="407" priority="19225">
      <formula>IF($O14="PERSISTE",1,0)</formula>
    </cfRule>
    <cfRule type="expression" dxfId="406" priority="19226">
      <formula>IF($O14="PARCIALMENTE ATENDIDA",1,0)</formula>
    </cfRule>
    <cfRule type="expression" priority="19227">
      <formula>IF($O14="ATENDIDA",1,0)</formula>
    </cfRule>
    <cfRule type="expression" dxfId="405" priority="19228">
      <formula>IF($O14="DETECTADA",1,0)</formula>
    </cfRule>
  </conditionalFormatting>
  <conditionalFormatting sqref="A15">
    <cfRule type="cellIs" dxfId="404" priority="511" operator="equal">
      <formula>900000000</formula>
    </cfRule>
  </conditionalFormatting>
  <conditionalFormatting sqref="C15:G15 A15 K15 I15">
    <cfRule type="containsErrors" dxfId="403" priority="512">
      <formula>ISERROR(A15)</formula>
    </cfRule>
    <cfRule type="notContainsErrors" dxfId="402" priority="513">
      <formula>NOT(ISERROR(A15))</formula>
    </cfRule>
  </conditionalFormatting>
  <conditionalFormatting sqref="O15">
    <cfRule type="expression" dxfId="401" priority="505">
      <formula>IF($O15="CONTINUA",1,0)</formula>
    </cfRule>
    <cfRule type="expression" dxfId="400" priority="506">
      <formula>IF($O15="REQUERIMIENTO",1,0)</formula>
    </cfRule>
    <cfRule type="expression" dxfId="399" priority="507">
      <formula>IF($O15="PERSISTE",1,0)</formula>
    </cfRule>
    <cfRule type="expression" dxfId="398" priority="508">
      <formula>IF($O15="PARCIALMENTE ATENDIDA",1,0)</formula>
    </cfRule>
    <cfRule type="expression" priority="509">
      <formula>IF($O15="ATENDIDA",1,0)</formula>
    </cfRule>
    <cfRule type="expression" dxfId="397" priority="510">
      <formula>IF($O15="DETECTADA",1,0)</formula>
    </cfRule>
  </conditionalFormatting>
  <conditionalFormatting sqref="O15">
    <cfRule type="expression" dxfId="396" priority="499">
      <formula>IF($O15="CONTINÚA",1,0)</formula>
    </cfRule>
    <cfRule type="expression" dxfId="395" priority="500">
      <formula>IF($O15="REQUERIMIENTO",1,0)</formula>
    </cfRule>
    <cfRule type="expression" dxfId="394" priority="501">
      <formula>IF($O15="PERSISTE",1,0)</formula>
    </cfRule>
    <cfRule type="expression" dxfId="393" priority="502">
      <formula>IF($O15="PARCIALMENTE ATENDIDA",1,0)</formula>
    </cfRule>
    <cfRule type="expression" priority="503">
      <formula>IF($O15="ATENDIDA",1,0)</formula>
    </cfRule>
    <cfRule type="expression" dxfId="392" priority="504">
      <formula>IF($O15="DETECTADA",1,0)</formula>
    </cfRule>
  </conditionalFormatting>
  <conditionalFormatting sqref="C15:G15 K15 I15">
    <cfRule type="containsErrors" dxfId="391" priority="497">
      <formula>ISERROR(C15)</formula>
    </cfRule>
    <cfRule type="notContainsErrors" dxfId="390" priority="498">
      <formula>NOT(ISERROR(C15))</formula>
    </cfRule>
  </conditionalFormatting>
  <conditionalFormatting sqref="O15">
    <cfRule type="expression" dxfId="389" priority="491">
      <formula>IF($O15="CONTINUA",1,0)</formula>
    </cfRule>
    <cfRule type="expression" dxfId="388" priority="492">
      <formula>IF($O15="REQUERIMIENTO",1,0)</formula>
    </cfRule>
    <cfRule type="expression" dxfId="387" priority="493">
      <formula>IF($O15="PERSISTE",1,0)</formula>
    </cfRule>
    <cfRule type="expression" dxfId="386" priority="494">
      <formula>IF($O15="PARCIALMENTE ATENDIDA",1,0)</formula>
    </cfRule>
    <cfRule type="expression" priority="495">
      <formula>IF($O15="ATENDIDA",1,0)</formula>
    </cfRule>
    <cfRule type="expression" dxfId="385" priority="496">
      <formula>IF($O15="DETECTADA",1,0)</formula>
    </cfRule>
  </conditionalFormatting>
  <conditionalFormatting sqref="O15">
    <cfRule type="expression" dxfId="384" priority="485">
      <formula>IF($O15="CONTINUA",1,0)</formula>
    </cfRule>
    <cfRule type="expression" dxfId="383" priority="486">
      <formula>IF($O15="REQUERIMIENTO",1,0)</formula>
    </cfRule>
    <cfRule type="expression" dxfId="382" priority="487">
      <formula>IF($O15="PERSISTE",1,0)</formula>
    </cfRule>
    <cfRule type="expression" dxfId="381" priority="488">
      <formula>IF($O15="PARCIALMENTE ATENDIDA",1,0)</formula>
    </cfRule>
    <cfRule type="expression" priority="489">
      <formula>IF($O15="ATENDIDA",1,0)</formula>
    </cfRule>
    <cfRule type="expression" dxfId="380" priority="490">
      <formula>IF($O15="DETECTADA",1,0)</formula>
    </cfRule>
  </conditionalFormatting>
  <conditionalFormatting sqref="O15">
    <cfRule type="expression" dxfId="379" priority="479">
      <formula>IF($O15="CONTINUA",1,0)</formula>
    </cfRule>
    <cfRule type="expression" dxfId="378" priority="480">
      <formula>IF($O15="REQUERIMIENTO",1,0)</formula>
    </cfRule>
    <cfRule type="expression" dxfId="377" priority="481">
      <formula>IF($O15="PERSISTE",1,0)</formula>
    </cfRule>
    <cfRule type="expression" dxfId="376" priority="482">
      <formula>IF($O15="PARCIALMENTE ATENDIDA",1,0)</formula>
    </cfRule>
    <cfRule type="expression" priority="483">
      <formula>IF($O15="ATENDIDA",1,0)</formula>
    </cfRule>
    <cfRule type="expression" dxfId="375" priority="484">
      <formula>IF($O15="DETECTADA",1,0)</formula>
    </cfRule>
  </conditionalFormatting>
  <conditionalFormatting sqref="O15">
    <cfRule type="expression" dxfId="374" priority="473">
      <formula>IF($O15="CONTINUA",1,0)</formula>
    </cfRule>
    <cfRule type="expression" dxfId="373" priority="474">
      <formula>IF($O15="REQUERIMIENTO",1,0)</formula>
    </cfRule>
    <cfRule type="expression" dxfId="372" priority="475">
      <formula>IF($O15="PERSISTE",1,0)</formula>
    </cfRule>
    <cfRule type="expression" dxfId="371" priority="476">
      <formula>IF($O15="PARCIALMENTE ATENDIDA",1,0)</formula>
    </cfRule>
    <cfRule type="expression" priority="477">
      <formula>IF($O15="ATENDIDA",1,0)</formula>
    </cfRule>
    <cfRule type="expression" dxfId="370" priority="478">
      <formula>IF($O15="DETECTADA",1,0)</formula>
    </cfRule>
  </conditionalFormatting>
  <conditionalFormatting sqref="O15">
    <cfRule type="expression" dxfId="369" priority="467">
      <formula>IF($O15="CONTINUA",1,0)</formula>
    </cfRule>
    <cfRule type="expression" dxfId="368" priority="468">
      <formula>IF($O15="REQUERIMIENTO",1,0)</formula>
    </cfRule>
    <cfRule type="expression" dxfId="367" priority="469">
      <formula>IF($O15="PERSISTE",1,0)</formula>
    </cfRule>
    <cfRule type="expression" dxfId="366" priority="470">
      <formula>IF($O15="PARCIALMENTE ATENDIDA",1,0)</formula>
    </cfRule>
    <cfRule type="expression" priority="471">
      <formula>IF($O15="ATENDIDA",1,0)</formula>
    </cfRule>
    <cfRule type="expression" dxfId="365" priority="472">
      <formula>IF($O15="DETECTADA",1,0)</formula>
    </cfRule>
  </conditionalFormatting>
  <conditionalFormatting sqref="O15">
    <cfRule type="expression" dxfId="364" priority="461">
      <formula>IF($O15="CONTINÚA",1,0)</formula>
    </cfRule>
    <cfRule type="expression" dxfId="363" priority="462">
      <formula>IF($O15="REQUERIMIENTO",1,0)</formula>
    </cfRule>
    <cfRule type="expression" dxfId="362" priority="463">
      <formula>IF($O15="PERSISTE",1,0)</formula>
    </cfRule>
    <cfRule type="expression" dxfId="361" priority="464">
      <formula>IF($O15="PARCIALMENTE ATENDIDA",1,0)</formula>
    </cfRule>
    <cfRule type="expression" priority="465">
      <formula>IF($O15="ATENDIDA",1,0)</formula>
    </cfRule>
    <cfRule type="expression" dxfId="360" priority="466">
      <formula>IF($O15="DETECTADA",1,0)</formula>
    </cfRule>
  </conditionalFormatting>
  <conditionalFormatting sqref="A12">
    <cfRule type="cellIs" dxfId="359" priority="454" operator="equal">
      <formula>900000000</formula>
    </cfRule>
  </conditionalFormatting>
  <conditionalFormatting sqref="C12:G12 A12 K12 I12">
    <cfRule type="containsErrors" dxfId="358" priority="455">
      <formula>ISERROR(A12)</formula>
    </cfRule>
    <cfRule type="notContainsErrors" dxfId="357" priority="456">
      <formula>NOT(ISERROR(A12))</formula>
    </cfRule>
  </conditionalFormatting>
  <conditionalFormatting sqref="O12">
    <cfRule type="expression" dxfId="356" priority="448">
      <formula>IF($O12="CONTINUA",1,0)</formula>
    </cfRule>
    <cfRule type="expression" dxfId="355" priority="449">
      <formula>IF($O12="REQUERIMIENTO",1,0)</formula>
    </cfRule>
    <cfRule type="expression" dxfId="354" priority="450">
      <formula>IF($O12="PERSISTE",1,0)</formula>
    </cfRule>
    <cfRule type="expression" dxfId="353" priority="451">
      <formula>IF($O12="PARCIALMENTE ATENDIDA",1,0)</formula>
    </cfRule>
    <cfRule type="expression" priority="452">
      <formula>IF($O12="ATENDIDA",1,0)</formula>
    </cfRule>
    <cfRule type="expression" dxfId="352" priority="453">
      <formula>IF($O12="DETECTADA",1,0)</formula>
    </cfRule>
  </conditionalFormatting>
  <conditionalFormatting sqref="O12">
    <cfRule type="expression" dxfId="351" priority="442">
      <formula>IF($O12="CONTINÚA",1,0)</formula>
    </cfRule>
    <cfRule type="expression" dxfId="350" priority="443">
      <formula>IF($O12="REQUERIMIENTO",1,0)</formula>
    </cfRule>
    <cfRule type="expression" dxfId="349" priority="444">
      <formula>IF($O12="PERSISTE",1,0)</formula>
    </cfRule>
    <cfRule type="expression" dxfId="348" priority="445">
      <formula>IF($O12="PARCIALMENTE ATENDIDA",1,0)</formula>
    </cfRule>
    <cfRule type="expression" priority="446">
      <formula>IF($O12="ATENDIDA",1,0)</formula>
    </cfRule>
    <cfRule type="expression" dxfId="347" priority="447">
      <formula>IF($O12="DETECTADA",1,0)</formula>
    </cfRule>
  </conditionalFormatting>
  <conditionalFormatting sqref="C12:G12 K12 I12">
    <cfRule type="containsErrors" dxfId="346" priority="440">
      <formula>ISERROR(C12)</formula>
    </cfRule>
    <cfRule type="notContainsErrors" dxfId="345" priority="441">
      <formula>NOT(ISERROR(C12))</formula>
    </cfRule>
  </conditionalFormatting>
  <conditionalFormatting sqref="O12">
    <cfRule type="expression" dxfId="344" priority="434">
      <formula>IF($O12="CONTINUA",1,0)</formula>
    </cfRule>
    <cfRule type="expression" dxfId="343" priority="435">
      <formula>IF($O12="REQUERIMIENTO",1,0)</formula>
    </cfRule>
    <cfRule type="expression" dxfId="342" priority="436">
      <formula>IF($O12="PERSISTE",1,0)</formula>
    </cfRule>
    <cfRule type="expression" dxfId="341" priority="437">
      <formula>IF($O12="PARCIALMENTE ATENDIDA",1,0)</formula>
    </cfRule>
    <cfRule type="expression" priority="438">
      <formula>IF($O12="ATENDIDA",1,0)</formula>
    </cfRule>
    <cfRule type="expression" dxfId="340" priority="439">
      <formula>IF($O12="DETECTADA",1,0)</formula>
    </cfRule>
  </conditionalFormatting>
  <conditionalFormatting sqref="O12">
    <cfRule type="expression" dxfId="339" priority="428">
      <formula>IF($O12="CONTINUA",1,0)</formula>
    </cfRule>
    <cfRule type="expression" dxfId="338" priority="429">
      <formula>IF($O12="REQUERIMIENTO",1,0)</formula>
    </cfRule>
    <cfRule type="expression" dxfId="337" priority="430">
      <formula>IF($O12="PERSISTE",1,0)</formula>
    </cfRule>
    <cfRule type="expression" dxfId="336" priority="431">
      <formula>IF($O12="PARCIALMENTE ATENDIDA",1,0)</formula>
    </cfRule>
    <cfRule type="expression" priority="432">
      <formula>IF($O12="ATENDIDA",1,0)</formula>
    </cfRule>
    <cfRule type="expression" dxfId="335" priority="433">
      <formula>IF($O12="DETECTADA",1,0)</formula>
    </cfRule>
  </conditionalFormatting>
  <conditionalFormatting sqref="O12">
    <cfRule type="expression" dxfId="334" priority="422">
      <formula>IF($O12="CONTINUA",1,0)</formula>
    </cfRule>
    <cfRule type="expression" dxfId="333" priority="423">
      <formula>IF($O12="REQUERIMIENTO",1,0)</formula>
    </cfRule>
    <cfRule type="expression" dxfId="332" priority="424">
      <formula>IF($O12="PERSISTE",1,0)</formula>
    </cfRule>
    <cfRule type="expression" dxfId="331" priority="425">
      <formula>IF($O12="PARCIALMENTE ATENDIDA",1,0)</formula>
    </cfRule>
    <cfRule type="expression" priority="426">
      <formula>IF($O12="ATENDIDA",1,0)</formula>
    </cfRule>
    <cfRule type="expression" dxfId="330" priority="427">
      <formula>IF($O12="DETECTADA",1,0)</formula>
    </cfRule>
  </conditionalFormatting>
  <conditionalFormatting sqref="O12">
    <cfRule type="expression" dxfId="329" priority="416">
      <formula>IF($O12="CONTINUA",1,0)</formula>
    </cfRule>
    <cfRule type="expression" dxfId="328" priority="417">
      <formula>IF($O12="REQUERIMIENTO",1,0)</formula>
    </cfRule>
    <cfRule type="expression" dxfId="327" priority="418">
      <formula>IF($O12="PERSISTE",1,0)</formula>
    </cfRule>
    <cfRule type="expression" dxfId="326" priority="419">
      <formula>IF($O12="PARCIALMENTE ATENDIDA",1,0)</formula>
    </cfRule>
    <cfRule type="expression" priority="420">
      <formula>IF($O12="ATENDIDA",1,0)</formula>
    </cfRule>
    <cfRule type="expression" dxfId="325" priority="421">
      <formula>IF($O12="DETECTADA",1,0)</formula>
    </cfRule>
  </conditionalFormatting>
  <conditionalFormatting sqref="O12">
    <cfRule type="expression" dxfId="324" priority="410">
      <formula>IF($O12="CONTINUA",1,0)</formula>
    </cfRule>
    <cfRule type="expression" dxfId="323" priority="411">
      <formula>IF($O12="REQUERIMIENTO",1,0)</formula>
    </cfRule>
    <cfRule type="expression" dxfId="322" priority="412">
      <formula>IF($O12="PERSISTE",1,0)</formula>
    </cfRule>
    <cfRule type="expression" dxfId="321" priority="413">
      <formula>IF($O12="PARCIALMENTE ATENDIDA",1,0)</formula>
    </cfRule>
    <cfRule type="expression" priority="414">
      <formula>IF($O12="ATENDIDA",1,0)</formula>
    </cfRule>
    <cfRule type="expression" dxfId="320" priority="415">
      <formula>IF($O12="DETECTADA",1,0)</formula>
    </cfRule>
  </conditionalFormatting>
  <conditionalFormatting sqref="O12">
    <cfRule type="expression" dxfId="319" priority="404">
      <formula>IF($O12="CONTINÚA",1,0)</formula>
    </cfRule>
    <cfRule type="expression" dxfId="318" priority="405">
      <formula>IF($O12="REQUERIMIENTO",1,0)</formula>
    </cfRule>
    <cfRule type="expression" dxfId="317" priority="406">
      <formula>IF($O12="PERSISTE",1,0)</formula>
    </cfRule>
    <cfRule type="expression" dxfId="316" priority="407">
      <formula>IF($O12="PARCIALMENTE ATENDIDA",1,0)</formula>
    </cfRule>
    <cfRule type="expression" priority="408">
      <formula>IF($O12="ATENDIDA",1,0)</formula>
    </cfRule>
    <cfRule type="expression" dxfId="315" priority="409">
      <formula>IF($O12="DETECTADA",1,0)</formula>
    </cfRule>
  </conditionalFormatting>
  <conditionalFormatting sqref="A13">
    <cfRule type="cellIs" dxfId="314" priority="397" operator="equal">
      <formula>900000000</formula>
    </cfRule>
  </conditionalFormatting>
  <conditionalFormatting sqref="C13:G13 A13 K13 I13">
    <cfRule type="containsErrors" dxfId="313" priority="398">
      <formula>ISERROR(A13)</formula>
    </cfRule>
    <cfRule type="notContainsErrors" dxfId="312" priority="399">
      <formula>NOT(ISERROR(A13))</formula>
    </cfRule>
  </conditionalFormatting>
  <conditionalFormatting sqref="O13">
    <cfRule type="expression" dxfId="311" priority="391">
      <formula>IF($O13="CONTINUA",1,0)</formula>
    </cfRule>
    <cfRule type="expression" dxfId="310" priority="392">
      <formula>IF($O13="REQUERIMIENTO",1,0)</formula>
    </cfRule>
    <cfRule type="expression" dxfId="309" priority="393">
      <formula>IF($O13="PERSISTE",1,0)</formula>
    </cfRule>
    <cfRule type="expression" dxfId="308" priority="394">
      <formula>IF($O13="PARCIALMENTE ATENDIDA",1,0)</formula>
    </cfRule>
    <cfRule type="expression" priority="395">
      <formula>IF($O13="ATENDIDA",1,0)</formula>
    </cfRule>
    <cfRule type="expression" dxfId="307" priority="396">
      <formula>IF($O13="DETECTADA",1,0)</formula>
    </cfRule>
  </conditionalFormatting>
  <conditionalFormatting sqref="O13">
    <cfRule type="expression" dxfId="306" priority="385">
      <formula>IF($O13="CONTINÚA",1,0)</formula>
    </cfRule>
    <cfRule type="expression" dxfId="305" priority="386">
      <formula>IF($O13="REQUERIMIENTO",1,0)</formula>
    </cfRule>
    <cfRule type="expression" dxfId="304" priority="387">
      <formula>IF($O13="PERSISTE",1,0)</formula>
    </cfRule>
    <cfRule type="expression" dxfId="303" priority="388">
      <formula>IF($O13="PARCIALMENTE ATENDIDA",1,0)</formula>
    </cfRule>
    <cfRule type="expression" priority="389">
      <formula>IF($O13="ATENDIDA",1,0)</formula>
    </cfRule>
    <cfRule type="expression" dxfId="302" priority="390">
      <formula>IF($O13="DETECTADA",1,0)</formula>
    </cfRule>
  </conditionalFormatting>
  <conditionalFormatting sqref="C13:G13 K13 I13">
    <cfRule type="containsErrors" dxfId="301" priority="383">
      <formula>ISERROR(C13)</formula>
    </cfRule>
    <cfRule type="notContainsErrors" dxfId="300" priority="384">
      <formula>NOT(ISERROR(C13))</formula>
    </cfRule>
  </conditionalFormatting>
  <conditionalFormatting sqref="O13">
    <cfRule type="expression" dxfId="299" priority="377">
      <formula>IF($O13="CONTINUA",1,0)</formula>
    </cfRule>
    <cfRule type="expression" dxfId="298" priority="378">
      <formula>IF($O13="REQUERIMIENTO",1,0)</formula>
    </cfRule>
    <cfRule type="expression" dxfId="297" priority="379">
      <formula>IF($O13="PERSISTE",1,0)</formula>
    </cfRule>
    <cfRule type="expression" dxfId="296" priority="380">
      <formula>IF($O13="PARCIALMENTE ATENDIDA",1,0)</formula>
    </cfRule>
    <cfRule type="expression" priority="381">
      <formula>IF($O13="ATENDIDA",1,0)</formula>
    </cfRule>
    <cfRule type="expression" dxfId="295" priority="382">
      <formula>IF($O13="DETECTADA",1,0)</formula>
    </cfRule>
  </conditionalFormatting>
  <conditionalFormatting sqref="O13">
    <cfRule type="expression" dxfId="294" priority="371">
      <formula>IF($O13="CONTINUA",1,0)</formula>
    </cfRule>
    <cfRule type="expression" dxfId="293" priority="372">
      <formula>IF($O13="REQUERIMIENTO",1,0)</formula>
    </cfRule>
    <cfRule type="expression" dxfId="292" priority="373">
      <formula>IF($O13="PERSISTE",1,0)</formula>
    </cfRule>
    <cfRule type="expression" dxfId="291" priority="374">
      <formula>IF($O13="PARCIALMENTE ATENDIDA",1,0)</formula>
    </cfRule>
    <cfRule type="expression" priority="375">
      <formula>IF($O13="ATENDIDA",1,0)</formula>
    </cfRule>
    <cfRule type="expression" dxfId="290" priority="376">
      <formula>IF($O13="DETECTADA",1,0)</formula>
    </cfRule>
  </conditionalFormatting>
  <conditionalFormatting sqref="O13">
    <cfRule type="expression" dxfId="289" priority="365">
      <formula>IF($O13="CONTINUA",1,0)</formula>
    </cfRule>
    <cfRule type="expression" dxfId="288" priority="366">
      <formula>IF($O13="REQUERIMIENTO",1,0)</formula>
    </cfRule>
    <cfRule type="expression" dxfId="287" priority="367">
      <formula>IF($O13="PERSISTE",1,0)</formula>
    </cfRule>
    <cfRule type="expression" dxfId="286" priority="368">
      <formula>IF($O13="PARCIALMENTE ATENDIDA",1,0)</formula>
    </cfRule>
    <cfRule type="expression" priority="369">
      <formula>IF($O13="ATENDIDA",1,0)</formula>
    </cfRule>
    <cfRule type="expression" dxfId="285" priority="370">
      <formula>IF($O13="DETECTADA",1,0)</formula>
    </cfRule>
  </conditionalFormatting>
  <conditionalFormatting sqref="O13">
    <cfRule type="expression" dxfId="284" priority="359">
      <formula>IF($O13="CONTINUA",1,0)</formula>
    </cfRule>
    <cfRule type="expression" dxfId="283" priority="360">
      <formula>IF($O13="REQUERIMIENTO",1,0)</formula>
    </cfRule>
    <cfRule type="expression" dxfId="282" priority="361">
      <formula>IF($O13="PERSISTE",1,0)</formula>
    </cfRule>
    <cfRule type="expression" dxfId="281" priority="362">
      <formula>IF($O13="PARCIALMENTE ATENDIDA",1,0)</formula>
    </cfRule>
    <cfRule type="expression" priority="363">
      <formula>IF($O13="ATENDIDA",1,0)</formula>
    </cfRule>
    <cfRule type="expression" dxfId="280" priority="364">
      <formula>IF($O13="DETECTADA",1,0)</formula>
    </cfRule>
  </conditionalFormatting>
  <conditionalFormatting sqref="O13">
    <cfRule type="expression" dxfId="279" priority="353">
      <formula>IF($O13="CONTINUA",1,0)</formula>
    </cfRule>
    <cfRule type="expression" dxfId="278" priority="354">
      <formula>IF($O13="REQUERIMIENTO",1,0)</formula>
    </cfRule>
    <cfRule type="expression" dxfId="277" priority="355">
      <formula>IF($O13="PERSISTE",1,0)</formula>
    </cfRule>
    <cfRule type="expression" dxfId="276" priority="356">
      <formula>IF($O13="PARCIALMENTE ATENDIDA",1,0)</formula>
    </cfRule>
    <cfRule type="expression" priority="357">
      <formula>IF($O13="ATENDIDA",1,0)</formula>
    </cfRule>
    <cfRule type="expression" dxfId="275" priority="358">
      <formula>IF($O13="DETECTADA",1,0)</formula>
    </cfRule>
  </conditionalFormatting>
  <conditionalFormatting sqref="O13">
    <cfRule type="expression" dxfId="274" priority="347">
      <formula>IF($O13="CONTINÚA",1,0)</formula>
    </cfRule>
    <cfRule type="expression" dxfId="273" priority="348">
      <formula>IF($O13="REQUERIMIENTO",1,0)</formula>
    </cfRule>
    <cfRule type="expression" dxfId="272" priority="349">
      <formula>IF($O13="PERSISTE",1,0)</formula>
    </cfRule>
    <cfRule type="expression" dxfId="271" priority="350">
      <formula>IF($O13="PARCIALMENTE ATENDIDA",1,0)</formula>
    </cfRule>
    <cfRule type="expression" priority="351">
      <formula>IF($O13="ATENDIDA",1,0)</formula>
    </cfRule>
    <cfRule type="expression" dxfId="270" priority="352">
      <formula>IF($O13="DETECTADA",1,0)</formula>
    </cfRule>
  </conditionalFormatting>
  <conditionalFormatting sqref="A10">
    <cfRule type="cellIs" dxfId="269" priority="340" operator="equal">
      <formula>900000000</formula>
    </cfRule>
  </conditionalFormatting>
  <conditionalFormatting sqref="C10:G10 A10 K10 I10">
    <cfRule type="containsErrors" dxfId="268" priority="341">
      <formula>ISERROR(A10)</formula>
    </cfRule>
    <cfRule type="notContainsErrors" dxfId="267" priority="342">
      <formula>NOT(ISERROR(A10))</formula>
    </cfRule>
  </conditionalFormatting>
  <conditionalFormatting sqref="O10">
    <cfRule type="expression" dxfId="266" priority="334">
      <formula>IF($O10="CONTINUA",1,0)</formula>
    </cfRule>
    <cfRule type="expression" dxfId="265" priority="335">
      <formula>IF($O10="REQUERIMIENTO",1,0)</formula>
    </cfRule>
    <cfRule type="expression" dxfId="264" priority="336">
      <formula>IF($O10="PERSISTE",1,0)</formula>
    </cfRule>
    <cfRule type="expression" dxfId="263" priority="337">
      <formula>IF($O10="PARCIALMENTE ATENDIDA",1,0)</formula>
    </cfRule>
    <cfRule type="expression" priority="338">
      <formula>IF($O10="ATENDIDA",1,0)</formula>
    </cfRule>
    <cfRule type="expression" dxfId="262" priority="339">
      <formula>IF($O10="DETECTADA",1,0)</formula>
    </cfRule>
  </conditionalFormatting>
  <conditionalFormatting sqref="O10">
    <cfRule type="expression" dxfId="261" priority="328">
      <formula>IF($O10="CONTINÚA",1,0)</formula>
    </cfRule>
    <cfRule type="expression" dxfId="260" priority="329">
      <formula>IF($O10="REQUERIMIENTO",1,0)</formula>
    </cfRule>
    <cfRule type="expression" dxfId="259" priority="330">
      <formula>IF($O10="PERSISTE",1,0)</formula>
    </cfRule>
    <cfRule type="expression" dxfId="258" priority="331">
      <formula>IF($O10="PARCIALMENTE ATENDIDA",1,0)</formula>
    </cfRule>
    <cfRule type="expression" priority="332">
      <formula>IF($O10="ATENDIDA",1,0)</formula>
    </cfRule>
    <cfRule type="expression" dxfId="257" priority="333">
      <formula>IF($O10="DETECTADA",1,0)</formula>
    </cfRule>
  </conditionalFormatting>
  <conditionalFormatting sqref="C10:G10 K10 I10">
    <cfRule type="containsErrors" dxfId="256" priority="326">
      <formula>ISERROR(C10)</formula>
    </cfRule>
    <cfRule type="notContainsErrors" dxfId="255" priority="327">
      <formula>NOT(ISERROR(C10))</formula>
    </cfRule>
  </conditionalFormatting>
  <conditionalFormatting sqref="O10">
    <cfRule type="expression" dxfId="254" priority="320">
      <formula>IF($O10="CONTINUA",1,0)</formula>
    </cfRule>
    <cfRule type="expression" dxfId="253" priority="321">
      <formula>IF($O10="REQUERIMIENTO",1,0)</formula>
    </cfRule>
    <cfRule type="expression" dxfId="252" priority="322">
      <formula>IF($O10="PERSISTE",1,0)</formula>
    </cfRule>
    <cfRule type="expression" dxfId="251" priority="323">
      <formula>IF($O10="PARCIALMENTE ATENDIDA",1,0)</formula>
    </cfRule>
    <cfRule type="expression" priority="324">
      <formula>IF($O10="ATENDIDA",1,0)</formula>
    </cfRule>
    <cfRule type="expression" dxfId="250" priority="325">
      <formula>IF($O10="DETECTADA",1,0)</formula>
    </cfRule>
  </conditionalFormatting>
  <conditionalFormatting sqref="O10">
    <cfRule type="expression" dxfId="249" priority="314">
      <formula>IF($O10="CONTINUA",1,0)</formula>
    </cfRule>
    <cfRule type="expression" dxfId="248" priority="315">
      <formula>IF($O10="REQUERIMIENTO",1,0)</formula>
    </cfRule>
    <cfRule type="expression" dxfId="247" priority="316">
      <formula>IF($O10="PERSISTE",1,0)</formula>
    </cfRule>
    <cfRule type="expression" dxfId="246" priority="317">
      <formula>IF($O10="PARCIALMENTE ATENDIDA",1,0)</formula>
    </cfRule>
    <cfRule type="expression" priority="318">
      <formula>IF($O10="ATENDIDA",1,0)</formula>
    </cfRule>
    <cfRule type="expression" dxfId="245" priority="319">
      <formula>IF($O10="DETECTADA",1,0)</formula>
    </cfRule>
  </conditionalFormatting>
  <conditionalFormatting sqref="O10">
    <cfRule type="expression" dxfId="244" priority="308">
      <formula>IF($O10="CONTINUA",1,0)</formula>
    </cfRule>
    <cfRule type="expression" dxfId="243" priority="309">
      <formula>IF($O10="REQUERIMIENTO",1,0)</formula>
    </cfRule>
    <cfRule type="expression" dxfId="242" priority="310">
      <formula>IF($O10="PERSISTE",1,0)</formula>
    </cfRule>
    <cfRule type="expression" dxfId="241" priority="311">
      <formula>IF($O10="PARCIALMENTE ATENDIDA",1,0)</formula>
    </cfRule>
    <cfRule type="expression" priority="312">
      <formula>IF($O10="ATENDIDA",1,0)</formula>
    </cfRule>
    <cfRule type="expression" dxfId="240" priority="313">
      <formula>IF($O10="DETECTADA",1,0)</formula>
    </cfRule>
  </conditionalFormatting>
  <conditionalFormatting sqref="O10">
    <cfRule type="expression" dxfId="239" priority="302">
      <formula>IF($O10="CONTINUA",1,0)</formula>
    </cfRule>
    <cfRule type="expression" dxfId="238" priority="303">
      <formula>IF($O10="REQUERIMIENTO",1,0)</formula>
    </cfRule>
    <cfRule type="expression" dxfId="237" priority="304">
      <formula>IF($O10="PERSISTE",1,0)</formula>
    </cfRule>
    <cfRule type="expression" dxfId="236" priority="305">
      <formula>IF($O10="PARCIALMENTE ATENDIDA",1,0)</formula>
    </cfRule>
    <cfRule type="expression" priority="306">
      <formula>IF($O10="ATENDIDA",1,0)</formula>
    </cfRule>
    <cfRule type="expression" dxfId="235" priority="307">
      <formula>IF($O10="DETECTADA",1,0)</formula>
    </cfRule>
  </conditionalFormatting>
  <conditionalFormatting sqref="O10">
    <cfRule type="expression" dxfId="234" priority="296">
      <formula>IF($O10="CONTINUA",1,0)</formula>
    </cfRule>
    <cfRule type="expression" dxfId="233" priority="297">
      <formula>IF($O10="REQUERIMIENTO",1,0)</formula>
    </cfRule>
    <cfRule type="expression" dxfId="232" priority="298">
      <formula>IF($O10="PERSISTE",1,0)</formula>
    </cfRule>
    <cfRule type="expression" dxfId="231" priority="299">
      <formula>IF($O10="PARCIALMENTE ATENDIDA",1,0)</formula>
    </cfRule>
    <cfRule type="expression" priority="300">
      <formula>IF($O10="ATENDIDA",1,0)</formula>
    </cfRule>
    <cfRule type="expression" dxfId="230" priority="301">
      <formula>IF($O10="DETECTADA",1,0)</formula>
    </cfRule>
  </conditionalFormatting>
  <conditionalFormatting sqref="O10">
    <cfRule type="expression" dxfId="229" priority="290">
      <formula>IF($O10="CONTINÚA",1,0)</formula>
    </cfRule>
    <cfRule type="expression" dxfId="228" priority="291">
      <formula>IF($O10="REQUERIMIENTO",1,0)</formula>
    </cfRule>
    <cfRule type="expression" dxfId="227" priority="292">
      <formula>IF($O10="PERSISTE",1,0)</formula>
    </cfRule>
    <cfRule type="expression" dxfId="226" priority="293">
      <formula>IF($O10="PARCIALMENTE ATENDIDA",1,0)</formula>
    </cfRule>
    <cfRule type="expression" priority="294">
      <formula>IF($O10="ATENDIDA",1,0)</formula>
    </cfRule>
    <cfRule type="expression" dxfId="225" priority="295">
      <formula>IF($O10="DETECTADA",1,0)</formula>
    </cfRule>
  </conditionalFormatting>
  <conditionalFormatting sqref="A11">
    <cfRule type="cellIs" dxfId="224" priority="283" operator="equal">
      <formula>900000000</formula>
    </cfRule>
  </conditionalFormatting>
  <conditionalFormatting sqref="C11:G11 A11 K11 I11">
    <cfRule type="containsErrors" dxfId="223" priority="284">
      <formula>ISERROR(A11)</formula>
    </cfRule>
    <cfRule type="notContainsErrors" dxfId="222" priority="285">
      <formula>NOT(ISERROR(A11))</formula>
    </cfRule>
  </conditionalFormatting>
  <conditionalFormatting sqref="O11">
    <cfRule type="expression" dxfId="221" priority="277">
      <formula>IF($O11="CONTINUA",1,0)</formula>
    </cfRule>
    <cfRule type="expression" dxfId="220" priority="278">
      <formula>IF($O11="REQUERIMIENTO",1,0)</formula>
    </cfRule>
    <cfRule type="expression" dxfId="219" priority="279">
      <formula>IF($O11="PERSISTE",1,0)</formula>
    </cfRule>
    <cfRule type="expression" dxfId="218" priority="280">
      <formula>IF($O11="PARCIALMENTE ATENDIDA",1,0)</formula>
    </cfRule>
    <cfRule type="expression" priority="281">
      <formula>IF($O11="ATENDIDA",1,0)</formula>
    </cfRule>
    <cfRule type="expression" dxfId="217" priority="282">
      <formula>IF($O11="DETECTADA",1,0)</formula>
    </cfRule>
  </conditionalFormatting>
  <conditionalFormatting sqref="O11">
    <cfRule type="expression" dxfId="216" priority="271">
      <formula>IF($O11="CONTINÚA",1,0)</formula>
    </cfRule>
    <cfRule type="expression" dxfId="215" priority="272">
      <formula>IF($O11="REQUERIMIENTO",1,0)</formula>
    </cfRule>
    <cfRule type="expression" dxfId="214" priority="273">
      <formula>IF($O11="PERSISTE",1,0)</formula>
    </cfRule>
    <cfRule type="expression" dxfId="213" priority="274">
      <formula>IF($O11="PARCIALMENTE ATENDIDA",1,0)</formula>
    </cfRule>
    <cfRule type="expression" priority="275">
      <formula>IF($O11="ATENDIDA",1,0)</formula>
    </cfRule>
    <cfRule type="expression" dxfId="212" priority="276">
      <formula>IF($O11="DETECTADA",1,0)</formula>
    </cfRule>
  </conditionalFormatting>
  <conditionalFormatting sqref="C11:G11 K11 I11">
    <cfRule type="containsErrors" dxfId="211" priority="269">
      <formula>ISERROR(C11)</formula>
    </cfRule>
    <cfRule type="notContainsErrors" dxfId="210" priority="270">
      <formula>NOT(ISERROR(C11))</formula>
    </cfRule>
  </conditionalFormatting>
  <conditionalFormatting sqref="O11">
    <cfRule type="expression" dxfId="209" priority="263">
      <formula>IF($O11="CONTINUA",1,0)</formula>
    </cfRule>
    <cfRule type="expression" dxfId="208" priority="264">
      <formula>IF($O11="REQUERIMIENTO",1,0)</formula>
    </cfRule>
    <cfRule type="expression" dxfId="207" priority="265">
      <formula>IF($O11="PERSISTE",1,0)</formula>
    </cfRule>
    <cfRule type="expression" dxfId="206" priority="266">
      <formula>IF($O11="PARCIALMENTE ATENDIDA",1,0)</formula>
    </cfRule>
    <cfRule type="expression" priority="267">
      <formula>IF($O11="ATENDIDA",1,0)</formula>
    </cfRule>
    <cfRule type="expression" dxfId="205" priority="268">
      <formula>IF($O11="DETECTADA",1,0)</formula>
    </cfRule>
  </conditionalFormatting>
  <conditionalFormatting sqref="O11">
    <cfRule type="expression" dxfId="204" priority="257">
      <formula>IF($O11="CONTINUA",1,0)</formula>
    </cfRule>
    <cfRule type="expression" dxfId="203" priority="258">
      <formula>IF($O11="REQUERIMIENTO",1,0)</formula>
    </cfRule>
    <cfRule type="expression" dxfId="202" priority="259">
      <formula>IF($O11="PERSISTE",1,0)</formula>
    </cfRule>
    <cfRule type="expression" dxfId="201" priority="260">
      <formula>IF($O11="PARCIALMENTE ATENDIDA",1,0)</formula>
    </cfRule>
    <cfRule type="expression" priority="261">
      <formula>IF($O11="ATENDIDA",1,0)</formula>
    </cfRule>
    <cfRule type="expression" dxfId="200" priority="262">
      <formula>IF($O11="DETECTADA",1,0)</formula>
    </cfRule>
  </conditionalFormatting>
  <conditionalFormatting sqref="O11">
    <cfRule type="expression" dxfId="199" priority="251">
      <formula>IF($O11="CONTINUA",1,0)</formula>
    </cfRule>
    <cfRule type="expression" dxfId="198" priority="252">
      <formula>IF($O11="REQUERIMIENTO",1,0)</formula>
    </cfRule>
    <cfRule type="expression" dxfId="197" priority="253">
      <formula>IF($O11="PERSISTE",1,0)</formula>
    </cfRule>
    <cfRule type="expression" dxfId="196" priority="254">
      <formula>IF($O11="PARCIALMENTE ATENDIDA",1,0)</formula>
    </cfRule>
    <cfRule type="expression" priority="255">
      <formula>IF($O11="ATENDIDA",1,0)</formula>
    </cfRule>
    <cfRule type="expression" dxfId="195" priority="256">
      <formula>IF($O11="DETECTADA",1,0)</formula>
    </cfRule>
  </conditionalFormatting>
  <conditionalFormatting sqref="O11">
    <cfRule type="expression" dxfId="194" priority="245">
      <formula>IF($O11="CONTINUA",1,0)</formula>
    </cfRule>
    <cfRule type="expression" dxfId="193" priority="246">
      <formula>IF($O11="REQUERIMIENTO",1,0)</formula>
    </cfRule>
    <cfRule type="expression" dxfId="192" priority="247">
      <formula>IF($O11="PERSISTE",1,0)</formula>
    </cfRule>
    <cfRule type="expression" dxfId="191" priority="248">
      <formula>IF($O11="PARCIALMENTE ATENDIDA",1,0)</formula>
    </cfRule>
    <cfRule type="expression" priority="249">
      <formula>IF($O11="ATENDIDA",1,0)</formula>
    </cfRule>
    <cfRule type="expression" dxfId="190" priority="250">
      <formula>IF($O11="DETECTADA",1,0)</formula>
    </cfRule>
  </conditionalFormatting>
  <conditionalFormatting sqref="O11">
    <cfRule type="expression" dxfId="189" priority="239">
      <formula>IF($O11="CONTINUA",1,0)</formula>
    </cfRule>
    <cfRule type="expression" dxfId="188" priority="240">
      <formula>IF($O11="REQUERIMIENTO",1,0)</formula>
    </cfRule>
    <cfRule type="expression" dxfId="187" priority="241">
      <formula>IF($O11="PERSISTE",1,0)</formula>
    </cfRule>
    <cfRule type="expression" dxfId="186" priority="242">
      <formula>IF($O11="PARCIALMENTE ATENDIDA",1,0)</formula>
    </cfRule>
    <cfRule type="expression" priority="243">
      <formula>IF($O11="ATENDIDA",1,0)</formula>
    </cfRule>
    <cfRule type="expression" dxfId="185" priority="244">
      <formula>IF($O11="DETECTADA",1,0)</formula>
    </cfRule>
  </conditionalFormatting>
  <conditionalFormatting sqref="O11">
    <cfRule type="expression" dxfId="184" priority="233">
      <formula>IF($O11="CONTINÚA",1,0)</formula>
    </cfRule>
    <cfRule type="expression" dxfId="183" priority="234">
      <formula>IF($O11="REQUERIMIENTO",1,0)</formula>
    </cfRule>
    <cfRule type="expression" dxfId="182" priority="235">
      <formula>IF($O11="PERSISTE",1,0)</formula>
    </cfRule>
    <cfRule type="expression" dxfId="181" priority="236">
      <formula>IF($O11="PARCIALMENTE ATENDIDA",1,0)</formula>
    </cfRule>
    <cfRule type="expression" priority="237">
      <formula>IF($O11="ATENDIDA",1,0)</formula>
    </cfRule>
    <cfRule type="expression" dxfId="180" priority="238">
      <formula>IF($O11="DETECTADA",1,0)</formula>
    </cfRule>
  </conditionalFormatting>
  <conditionalFormatting sqref="A6:A15">
    <cfRule type="cellIs" dxfId="179" priority="226" operator="equal">
      <formula>900000000</formula>
    </cfRule>
  </conditionalFormatting>
  <conditionalFormatting sqref="C6:G6 K6 A6:A15 I6:I15">
    <cfRule type="containsErrors" dxfId="178" priority="227">
      <formula>ISERROR(A6)</formula>
    </cfRule>
    <cfRule type="notContainsErrors" dxfId="177" priority="228">
      <formula>NOT(ISERROR(A6))</formula>
    </cfRule>
  </conditionalFormatting>
  <conditionalFormatting sqref="O6">
    <cfRule type="expression" dxfId="176" priority="220">
      <formula>IF($O6="CONTINUA",1,0)</formula>
    </cfRule>
    <cfRule type="expression" dxfId="175" priority="221">
      <formula>IF($O6="REQUERIMIENTO",1,0)</formula>
    </cfRule>
    <cfRule type="expression" dxfId="174" priority="222">
      <formula>IF($O6="PERSISTE",1,0)</formula>
    </cfRule>
    <cfRule type="expression" dxfId="173" priority="223">
      <formula>IF($O6="PARCIALMENTE ATENDIDA",1,0)</formula>
    </cfRule>
    <cfRule type="expression" priority="224">
      <formula>IF($O6="ATENDIDA",1,0)</formula>
    </cfRule>
    <cfRule type="expression" dxfId="172" priority="225">
      <formula>IF($O6="DETECTADA",1,0)</formula>
    </cfRule>
  </conditionalFormatting>
  <conditionalFormatting sqref="O6">
    <cfRule type="expression" dxfId="171" priority="214">
      <formula>IF($O6="CONTINÚA",1,0)</formula>
    </cfRule>
    <cfRule type="expression" dxfId="170" priority="215">
      <formula>IF($O6="REQUERIMIENTO",1,0)</formula>
    </cfRule>
    <cfRule type="expression" dxfId="169" priority="216">
      <formula>IF($O6="PERSISTE",1,0)</formula>
    </cfRule>
    <cfRule type="expression" dxfId="168" priority="217">
      <formula>IF($O6="PARCIALMENTE ATENDIDA",1,0)</formula>
    </cfRule>
    <cfRule type="expression" priority="218">
      <formula>IF($O6="ATENDIDA",1,0)</formula>
    </cfRule>
    <cfRule type="expression" dxfId="167" priority="219">
      <formula>IF($O6="DETECTADA",1,0)</formula>
    </cfRule>
  </conditionalFormatting>
  <conditionalFormatting sqref="C6:G6 K6 I6:I15">
    <cfRule type="containsErrors" dxfId="166" priority="212">
      <formula>ISERROR(C6)</formula>
    </cfRule>
    <cfRule type="notContainsErrors" dxfId="165" priority="213">
      <formula>NOT(ISERROR(C6))</formula>
    </cfRule>
  </conditionalFormatting>
  <conditionalFormatting sqref="O6">
    <cfRule type="expression" dxfId="164" priority="206">
      <formula>IF($O6="CONTINUA",1,0)</formula>
    </cfRule>
    <cfRule type="expression" dxfId="163" priority="207">
      <formula>IF($O6="REQUERIMIENTO",1,0)</formula>
    </cfRule>
    <cfRule type="expression" dxfId="162" priority="208">
      <formula>IF($O6="PERSISTE",1,0)</formula>
    </cfRule>
    <cfRule type="expression" dxfId="161" priority="209">
      <formula>IF($O6="PARCIALMENTE ATENDIDA",1,0)</formula>
    </cfRule>
    <cfRule type="expression" priority="210">
      <formula>IF($O6="ATENDIDA",1,0)</formula>
    </cfRule>
    <cfRule type="expression" dxfId="160" priority="211">
      <formula>IF($O6="DETECTADA",1,0)</formula>
    </cfRule>
  </conditionalFormatting>
  <conditionalFormatting sqref="O6">
    <cfRule type="expression" dxfId="159" priority="200">
      <formula>IF($O6="CONTINUA",1,0)</formula>
    </cfRule>
    <cfRule type="expression" dxfId="158" priority="201">
      <formula>IF($O6="REQUERIMIENTO",1,0)</formula>
    </cfRule>
    <cfRule type="expression" dxfId="157" priority="202">
      <formula>IF($O6="PERSISTE",1,0)</formula>
    </cfRule>
    <cfRule type="expression" dxfId="156" priority="203">
      <formula>IF($O6="PARCIALMENTE ATENDIDA",1,0)</formula>
    </cfRule>
    <cfRule type="expression" priority="204">
      <formula>IF($O6="ATENDIDA",1,0)</formula>
    </cfRule>
    <cfRule type="expression" dxfId="155" priority="205">
      <formula>IF($O6="DETECTADA",1,0)</formula>
    </cfRule>
  </conditionalFormatting>
  <conditionalFormatting sqref="O6">
    <cfRule type="expression" dxfId="154" priority="194">
      <formula>IF($O6="CONTINUA",1,0)</formula>
    </cfRule>
    <cfRule type="expression" dxfId="153" priority="195">
      <formula>IF($O6="REQUERIMIENTO",1,0)</formula>
    </cfRule>
    <cfRule type="expression" dxfId="152" priority="196">
      <formula>IF($O6="PERSISTE",1,0)</formula>
    </cfRule>
    <cfRule type="expression" dxfId="151" priority="197">
      <formula>IF($O6="PARCIALMENTE ATENDIDA",1,0)</formula>
    </cfRule>
    <cfRule type="expression" priority="198">
      <formula>IF($O6="ATENDIDA",1,0)</formula>
    </cfRule>
    <cfRule type="expression" dxfId="150" priority="199">
      <formula>IF($O6="DETECTADA",1,0)</formula>
    </cfRule>
  </conditionalFormatting>
  <conditionalFormatting sqref="O6">
    <cfRule type="expression" dxfId="149" priority="188">
      <formula>IF($O6="CONTINUA",1,0)</formula>
    </cfRule>
    <cfRule type="expression" dxfId="148" priority="189">
      <formula>IF($O6="REQUERIMIENTO",1,0)</formula>
    </cfRule>
    <cfRule type="expression" dxfId="147" priority="190">
      <formula>IF($O6="PERSISTE",1,0)</formula>
    </cfRule>
    <cfRule type="expression" dxfId="146" priority="191">
      <formula>IF($O6="PARCIALMENTE ATENDIDA",1,0)</formula>
    </cfRule>
    <cfRule type="expression" priority="192">
      <formula>IF($O6="ATENDIDA",1,0)</formula>
    </cfRule>
    <cfRule type="expression" dxfId="145" priority="193">
      <formula>IF($O6="DETECTADA",1,0)</formula>
    </cfRule>
  </conditionalFormatting>
  <conditionalFormatting sqref="O6">
    <cfRule type="expression" dxfId="144" priority="182">
      <formula>IF($O6="CONTINUA",1,0)</formula>
    </cfRule>
    <cfRule type="expression" dxfId="143" priority="183">
      <formula>IF($O6="REQUERIMIENTO",1,0)</formula>
    </cfRule>
    <cfRule type="expression" dxfId="142" priority="184">
      <formula>IF($O6="PERSISTE",1,0)</formula>
    </cfRule>
    <cfRule type="expression" dxfId="141" priority="185">
      <formula>IF($O6="PARCIALMENTE ATENDIDA",1,0)</formula>
    </cfRule>
    <cfRule type="expression" priority="186">
      <formula>IF($O6="ATENDIDA",1,0)</formula>
    </cfRule>
    <cfRule type="expression" dxfId="140" priority="187">
      <formula>IF($O6="DETECTADA",1,0)</formula>
    </cfRule>
  </conditionalFormatting>
  <conditionalFormatting sqref="O6">
    <cfRule type="expression" dxfId="139" priority="176">
      <formula>IF($O6="CONTINÚA",1,0)</formula>
    </cfRule>
    <cfRule type="expression" dxfId="138" priority="177">
      <formula>IF($O6="REQUERIMIENTO",1,0)</formula>
    </cfRule>
    <cfRule type="expression" dxfId="137" priority="178">
      <formula>IF($O6="PERSISTE",1,0)</formula>
    </cfRule>
    <cfRule type="expression" dxfId="136" priority="179">
      <formula>IF($O6="PARCIALMENTE ATENDIDA",1,0)</formula>
    </cfRule>
    <cfRule type="expression" priority="180">
      <formula>IF($O6="ATENDIDA",1,0)</formula>
    </cfRule>
    <cfRule type="expression" dxfId="135" priority="181">
      <formula>IF($O6="DETECTADA",1,0)</formula>
    </cfRule>
  </conditionalFormatting>
  <conditionalFormatting sqref="A9">
    <cfRule type="cellIs" dxfId="134" priority="169" operator="equal">
      <formula>900000000</formula>
    </cfRule>
  </conditionalFormatting>
  <conditionalFormatting sqref="C9:G9 A9 K9 I9">
    <cfRule type="containsErrors" dxfId="133" priority="170">
      <formula>ISERROR(A9)</formula>
    </cfRule>
    <cfRule type="notContainsErrors" dxfId="132" priority="171">
      <formula>NOT(ISERROR(A9))</formula>
    </cfRule>
  </conditionalFormatting>
  <conditionalFormatting sqref="O9">
    <cfRule type="expression" dxfId="131" priority="163">
      <formula>IF($O9="CONTINUA",1,0)</formula>
    </cfRule>
    <cfRule type="expression" dxfId="130" priority="164">
      <formula>IF($O9="REQUERIMIENTO",1,0)</formula>
    </cfRule>
    <cfRule type="expression" dxfId="129" priority="165">
      <formula>IF($O9="PERSISTE",1,0)</formula>
    </cfRule>
    <cfRule type="expression" dxfId="128" priority="166">
      <formula>IF($O9="PARCIALMENTE ATENDIDA",1,0)</formula>
    </cfRule>
    <cfRule type="expression" priority="167">
      <formula>IF($O9="ATENDIDA",1,0)</formula>
    </cfRule>
    <cfRule type="expression" dxfId="127" priority="168">
      <formula>IF($O9="DETECTADA",1,0)</formula>
    </cfRule>
  </conditionalFormatting>
  <conditionalFormatting sqref="O9">
    <cfRule type="expression" dxfId="126" priority="157">
      <formula>IF($O9="CONTINÚA",1,0)</formula>
    </cfRule>
    <cfRule type="expression" dxfId="125" priority="158">
      <formula>IF($O9="REQUERIMIENTO",1,0)</formula>
    </cfRule>
    <cfRule type="expression" dxfId="124" priority="159">
      <formula>IF($O9="PERSISTE",1,0)</formula>
    </cfRule>
    <cfRule type="expression" dxfId="123" priority="160">
      <formula>IF($O9="PARCIALMENTE ATENDIDA",1,0)</formula>
    </cfRule>
    <cfRule type="expression" priority="161">
      <formula>IF($O9="ATENDIDA",1,0)</formula>
    </cfRule>
    <cfRule type="expression" dxfId="122" priority="162">
      <formula>IF($O9="DETECTADA",1,0)</formula>
    </cfRule>
  </conditionalFormatting>
  <conditionalFormatting sqref="C9:G9 K9 I9">
    <cfRule type="containsErrors" dxfId="121" priority="155">
      <formula>ISERROR(C9)</formula>
    </cfRule>
    <cfRule type="notContainsErrors" dxfId="120" priority="156">
      <formula>NOT(ISERROR(C9))</formula>
    </cfRule>
  </conditionalFormatting>
  <conditionalFormatting sqref="O9">
    <cfRule type="expression" dxfId="119" priority="149">
      <formula>IF($O9="CONTINUA",1,0)</formula>
    </cfRule>
    <cfRule type="expression" dxfId="118" priority="150">
      <formula>IF($O9="REQUERIMIENTO",1,0)</formula>
    </cfRule>
    <cfRule type="expression" dxfId="117" priority="151">
      <formula>IF($O9="PERSISTE",1,0)</formula>
    </cfRule>
    <cfRule type="expression" dxfId="116" priority="152">
      <formula>IF($O9="PARCIALMENTE ATENDIDA",1,0)</formula>
    </cfRule>
    <cfRule type="expression" priority="153">
      <formula>IF($O9="ATENDIDA",1,0)</formula>
    </cfRule>
    <cfRule type="expression" dxfId="115" priority="154">
      <formula>IF($O9="DETECTADA",1,0)</formula>
    </cfRule>
  </conditionalFormatting>
  <conditionalFormatting sqref="O9">
    <cfRule type="expression" dxfId="114" priority="143">
      <formula>IF($O9="CONTINUA",1,0)</formula>
    </cfRule>
    <cfRule type="expression" dxfId="113" priority="144">
      <formula>IF($O9="REQUERIMIENTO",1,0)</formula>
    </cfRule>
    <cfRule type="expression" dxfId="112" priority="145">
      <formula>IF($O9="PERSISTE",1,0)</formula>
    </cfRule>
    <cfRule type="expression" dxfId="111" priority="146">
      <formula>IF($O9="PARCIALMENTE ATENDIDA",1,0)</formula>
    </cfRule>
    <cfRule type="expression" priority="147">
      <formula>IF($O9="ATENDIDA",1,0)</formula>
    </cfRule>
    <cfRule type="expression" dxfId="110" priority="148">
      <formula>IF($O9="DETECTADA",1,0)</formula>
    </cfRule>
  </conditionalFormatting>
  <conditionalFormatting sqref="O9">
    <cfRule type="expression" dxfId="109" priority="137">
      <formula>IF($O9="CONTINUA",1,0)</formula>
    </cfRule>
    <cfRule type="expression" dxfId="108" priority="138">
      <formula>IF($O9="REQUERIMIENTO",1,0)</formula>
    </cfRule>
    <cfRule type="expression" dxfId="107" priority="139">
      <formula>IF($O9="PERSISTE",1,0)</formula>
    </cfRule>
    <cfRule type="expression" dxfId="106" priority="140">
      <formula>IF($O9="PARCIALMENTE ATENDIDA",1,0)</formula>
    </cfRule>
    <cfRule type="expression" priority="141">
      <formula>IF($O9="ATENDIDA",1,0)</formula>
    </cfRule>
    <cfRule type="expression" dxfId="105" priority="142">
      <formula>IF($O9="DETECTADA",1,0)</formula>
    </cfRule>
  </conditionalFormatting>
  <conditionalFormatting sqref="O9">
    <cfRule type="expression" dxfId="104" priority="131">
      <formula>IF($O9="CONTINUA",1,0)</formula>
    </cfRule>
    <cfRule type="expression" dxfId="103" priority="132">
      <formula>IF($O9="REQUERIMIENTO",1,0)</formula>
    </cfRule>
    <cfRule type="expression" dxfId="102" priority="133">
      <formula>IF($O9="PERSISTE",1,0)</formula>
    </cfRule>
    <cfRule type="expression" dxfId="101" priority="134">
      <formula>IF($O9="PARCIALMENTE ATENDIDA",1,0)</formula>
    </cfRule>
    <cfRule type="expression" priority="135">
      <formula>IF($O9="ATENDIDA",1,0)</formula>
    </cfRule>
    <cfRule type="expression" dxfId="100" priority="136">
      <formula>IF($O9="DETECTADA",1,0)</formula>
    </cfRule>
  </conditionalFormatting>
  <conditionalFormatting sqref="O9">
    <cfRule type="expression" dxfId="99" priority="125">
      <formula>IF($O9="CONTINUA",1,0)</formula>
    </cfRule>
    <cfRule type="expression" dxfId="98" priority="126">
      <formula>IF($O9="REQUERIMIENTO",1,0)</formula>
    </cfRule>
    <cfRule type="expression" dxfId="97" priority="127">
      <formula>IF($O9="PERSISTE",1,0)</formula>
    </cfRule>
    <cfRule type="expression" dxfId="96" priority="128">
      <formula>IF($O9="PARCIALMENTE ATENDIDA",1,0)</formula>
    </cfRule>
    <cfRule type="expression" priority="129">
      <formula>IF($O9="ATENDIDA",1,0)</formula>
    </cfRule>
    <cfRule type="expression" dxfId="95" priority="130">
      <formula>IF($O9="DETECTADA",1,0)</formula>
    </cfRule>
  </conditionalFormatting>
  <conditionalFormatting sqref="O9">
    <cfRule type="expression" dxfId="94" priority="119">
      <formula>IF($O9="CONTINÚA",1,0)</formula>
    </cfRule>
    <cfRule type="expression" dxfId="93" priority="120">
      <formula>IF($O9="REQUERIMIENTO",1,0)</formula>
    </cfRule>
    <cfRule type="expression" dxfId="92" priority="121">
      <formula>IF($O9="PERSISTE",1,0)</formula>
    </cfRule>
    <cfRule type="expression" dxfId="91" priority="122">
      <formula>IF($O9="PARCIALMENTE ATENDIDA",1,0)</formula>
    </cfRule>
    <cfRule type="expression" priority="123">
      <formula>IF($O9="ATENDIDA",1,0)</formula>
    </cfRule>
    <cfRule type="expression" dxfId="90" priority="124">
      <formula>IF($O9="DETECTADA",1,0)</formula>
    </cfRule>
  </conditionalFormatting>
  <conditionalFormatting sqref="A8">
    <cfRule type="cellIs" dxfId="89" priority="112" operator="equal">
      <formula>900000000</formula>
    </cfRule>
  </conditionalFormatting>
  <conditionalFormatting sqref="C8:G8 A8 K8 I8">
    <cfRule type="containsErrors" dxfId="88" priority="113">
      <formula>ISERROR(A8)</formula>
    </cfRule>
    <cfRule type="notContainsErrors" dxfId="87" priority="114">
      <formula>NOT(ISERROR(A8))</formula>
    </cfRule>
  </conditionalFormatting>
  <conditionalFormatting sqref="O8">
    <cfRule type="expression" dxfId="86" priority="106">
      <formula>IF($O8="CONTINUA",1,0)</formula>
    </cfRule>
    <cfRule type="expression" dxfId="85" priority="107">
      <formula>IF($O8="REQUERIMIENTO",1,0)</formula>
    </cfRule>
    <cfRule type="expression" dxfId="84" priority="108">
      <formula>IF($O8="PERSISTE",1,0)</formula>
    </cfRule>
    <cfRule type="expression" dxfId="83" priority="109">
      <formula>IF($O8="PARCIALMENTE ATENDIDA",1,0)</formula>
    </cfRule>
    <cfRule type="expression" priority="110">
      <formula>IF($O8="ATENDIDA",1,0)</formula>
    </cfRule>
    <cfRule type="expression" dxfId="82" priority="111">
      <formula>IF($O8="DETECTADA",1,0)</formula>
    </cfRule>
  </conditionalFormatting>
  <conditionalFormatting sqref="O8">
    <cfRule type="expression" dxfId="81" priority="100">
      <formula>IF($O8="CONTINÚA",1,0)</formula>
    </cfRule>
    <cfRule type="expression" dxfId="80" priority="101">
      <formula>IF($O8="REQUERIMIENTO",1,0)</formula>
    </cfRule>
    <cfRule type="expression" dxfId="79" priority="102">
      <formula>IF($O8="PERSISTE",1,0)</formula>
    </cfRule>
    <cfRule type="expression" dxfId="78" priority="103">
      <formula>IF($O8="PARCIALMENTE ATENDIDA",1,0)</formula>
    </cfRule>
    <cfRule type="expression" priority="104">
      <formula>IF($O8="ATENDIDA",1,0)</formula>
    </cfRule>
    <cfRule type="expression" dxfId="77" priority="105">
      <formula>IF($O8="DETECTADA",1,0)</formula>
    </cfRule>
  </conditionalFormatting>
  <conditionalFormatting sqref="C8:G8 K8 I8">
    <cfRule type="containsErrors" dxfId="76" priority="98">
      <formula>ISERROR(C8)</formula>
    </cfRule>
    <cfRule type="notContainsErrors" dxfId="75" priority="99">
      <formula>NOT(ISERROR(C8))</formula>
    </cfRule>
  </conditionalFormatting>
  <conditionalFormatting sqref="O8">
    <cfRule type="expression" dxfId="74" priority="92">
      <formula>IF($O8="CONTINUA",1,0)</formula>
    </cfRule>
    <cfRule type="expression" dxfId="73" priority="93">
      <formula>IF($O8="REQUERIMIENTO",1,0)</formula>
    </cfRule>
    <cfRule type="expression" dxfId="72" priority="94">
      <formula>IF($O8="PERSISTE",1,0)</formula>
    </cfRule>
    <cfRule type="expression" dxfId="71" priority="95">
      <formula>IF($O8="PARCIALMENTE ATENDIDA",1,0)</formula>
    </cfRule>
    <cfRule type="expression" priority="96">
      <formula>IF($O8="ATENDIDA",1,0)</formula>
    </cfRule>
    <cfRule type="expression" dxfId="70" priority="97">
      <formula>IF($O8="DETECTADA",1,0)</formula>
    </cfRule>
  </conditionalFormatting>
  <conditionalFormatting sqref="O8">
    <cfRule type="expression" dxfId="69" priority="86">
      <formula>IF($O8="CONTINUA",1,0)</formula>
    </cfRule>
    <cfRule type="expression" dxfId="68" priority="87">
      <formula>IF($O8="REQUERIMIENTO",1,0)</formula>
    </cfRule>
    <cfRule type="expression" dxfId="67" priority="88">
      <formula>IF($O8="PERSISTE",1,0)</formula>
    </cfRule>
    <cfRule type="expression" dxfId="66" priority="89">
      <formula>IF($O8="PARCIALMENTE ATENDIDA",1,0)</formula>
    </cfRule>
    <cfRule type="expression" priority="90">
      <formula>IF($O8="ATENDIDA",1,0)</formula>
    </cfRule>
    <cfRule type="expression" dxfId="65" priority="91">
      <formula>IF($O8="DETECTADA",1,0)</formula>
    </cfRule>
  </conditionalFormatting>
  <conditionalFormatting sqref="O8">
    <cfRule type="expression" dxfId="64" priority="80">
      <formula>IF($O8="CONTINUA",1,0)</formula>
    </cfRule>
    <cfRule type="expression" dxfId="63" priority="81">
      <formula>IF($O8="REQUERIMIENTO",1,0)</formula>
    </cfRule>
    <cfRule type="expression" dxfId="62" priority="82">
      <formula>IF($O8="PERSISTE",1,0)</formula>
    </cfRule>
    <cfRule type="expression" dxfId="61" priority="83">
      <formula>IF($O8="PARCIALMENTE ATENDIDA",1,0)</formula>
    </cfRule>
    <cfRule type="expression" priority="84">
      <formula>IF($O8="ATENDIDA",1,0)</formula>
    </cfRule>
    <cfRule type="expression" dxfId="60" priority="85">
      <formula>IF($O8="DETECTADA",1,0)</formula>
    </cfRule>
  </conditionalFormatting>
  <conditionalFormatting sqref="O8">
    <cfRule type="expression" dxfId="59" priority="74">
      <formula>IF($O8="CONTINUA",1,0)</formula>
    </cfRule>
    <cfRule type="expression" dxfId="58" priority="75">
      <formula>IF($O8="REQUERIMIENTO",1,0)</formula>
    </cfRule>
    <cfRule type="expression" dxfId="57" priority="76">
      <formula>IF($O8="PERSISTE",1,0)</formula>
    </cfRule>
    <cfRule type="expression" dxfId="56" priority="77">
      <formula>IF($O8="PARCIALMENTE ATENDIDA",1,0)</formula>
    </cfRule>
    <cfRule type="expression" priority="78">
      <formula>IF($O8="ATENDIDA",1,0)</formula>
    </cfRule>
    <cfRule type="expression" dxfId="55" priority="79">
      <formula>IF($O8="DETECTADA",1,0)</formula>
    </cfRule>
  </conditionalFormatting>
  <conditionalFormatting sqref="O8">
    <cfRule type="expression" dxfId="54" priority="68">
      <formula>IF($O8="CONTINUA",1,0)</formula>
    </cfRule>
    <cfRule type="expression" dxfId="53" priority="69">
      <formula>IF($O8="REQUERIMIENTO",1,0)</formula>
    </cfRule>
    <cfRule type="expression" dxfId="52" priority="70">
      <formula>IF($O8="PERSISTE",1,0)</formula>
    </cfRule>
    <cfRule type="expression" dxfId="51" priority="71">
      <formula>IF($O8="PARCIALMENTE ATENDIDA",1,0)</formula>
    </cfRule>
    <cfRule type="expression" priority="72">
      <formula>IF($O8="ATENDIDA",1,0)</formula>
    </cfRule>
    <cfRule type="expression" dxfId="50" priority="73">
      <formula>IF($O8="DETECTADA",1,0)</formula>
    </cfRule>
  </conditionalFormatting>
  <conditionalFormatting sqref="O8">
    <cfRule type="expression" dxfId="49" priority="62">
      <formula>IF($O8="CONTINÚA",1,0)</formula>
    </cfRule>
    <cfRule type="expression" dxfId="48" priority="63">
      <formula>IF($O8="REQUERIMIENTO",1,0)</formula>
    </cfRule>
    <cfRule type="expression" dxfId="47" priority="64">
      <formula>IF($O8="PERSISTE",1,0)</formula>
    </cfRule>
    <cfRule type="expression" dxfId="46" priority="65">
      <formula>IF($O8="PARCIALMENTE ATENDIDA",1,0)</formula>
    </cfRule>
    <cfRule type="expression" priority="66">
      <formula>IF($O8="ATENDIDA",1,0)</formula>
    </cfRule>
    <cfRule type="expression" dxfId="45" priority="67">
      <formula>IF($O8="DETECTADA",1,0)</formula>
    </cfRule>
  </conditionalFormatting>
  <conditionalFormatting sqref="A7">
    <cfRule type="cellIs" dxfId="44" priority="55" operator="equal">
      <formula>900000000</formula>
    </cfRule>
  </conditionalFormatting>
  <conditionalFormatting sqref="C7:G7 A7 K7 I7">
    <cfRule type="containsErrors" dxfId="43" priority="56">
      <formula>ISERROR(A7)</formula>
    </cfRule>
    <cfRule type="notContainsErrors" dxfId="42" priority="57">
      <formula>NOT(ISERROR(A7))</formula>
    </cfRule>
  </conditionalFormatting>
  <conditionalFormatting sqref="O7">
    <cfRule type="expression" dxfId="41" priority="49">
      <formula>IF($O7="CONTINUA",1,0)</formula>
    </cfRule>
    <cfRule type="expression" dxfId="40" priority="50">
      <formula>IF($O7="REQUERIMIENTO",1,0)</formula>
    </cfRule>
    <cfRule type="expression" dxfId="39" priority="51">
      <formula>IF($O7="PERSISTE",1,0)</formula>
    </cfRule>
    <cfRule type="expression" dxfId="38" priority="52">
      <formula>IF($O7="PARCIALMENTE ATENDIDA",1,0)</formula>
    </cfRule>
    <cfRule type="expression" priority="53">
      <formula>IF($O7="ATENDIDA",1,0)</formula>
    </cfRule>
    <cfRule type="expression" dxfId="37" priority="54">
      <formula>IF($O7="DETECTADA",1,0)</formula>
    </cfRule>
  </conditionalFormatting>
  <conditionalFormatting sqref="O7">
    <cfRule type="expression" dxfId="36" priority="43">
      <formula>IF($O7="CONTINÚA",1,0)</formula>
    </cfRule>
    <cfRule type="expression" dxfId="35" priority="44">
      <formula>IF($O7="REQUERIMIENTO",1,0)</formula>
    </cfRule>
    <cfRule type="expression" dxfId="34" priority="45">
      <formula>IF($O7="PERSISTE",1,0)</formula>
    </cfRule>
    <cfRule type="expression" dxfId="33" priority="46">
      <formula>IF($O7="PARCIALMENTE ATENDIDA",1,0)</formula>
    </cfRule>
    <cfRule type="expression" priority="47">
      <formula>IF($O7="ATENDIDA",1,0)</formula>
    </cfRule>
    <cfRule type="expression" dxfId="32" priority="48">
      <formula>IF($O7="DETECTADA",1,0)</formula>
    </cfRule>
  </conditionalFormatting>
  <conditionalFormatting sqref="C7:G7 K7 I7">
    <cfRule type="containsErrors" dxfId="31" priority="41">
      <formula>ISERROR(C7)</formula>
    </cfRule>
    <cfRule type="notContainsErrors" dxfId="30" priority="42">
      <formula>NOT(ISERROR(C7))</formula>
    </cfRule>
  </conditionalFormatting>
  <conditionalFormatting sqref="O7">
    <cfRule type="expression" dxfId="29" priority="35">
      <formula>IF($O7="CONTINUA",1,0)</formula>
    </cfRule>
    <cfRule type="expression" dxfId="28" priority="36">
      <formula>IF($O7="REQUERIMIENTO",1,0)</formula>
    </cfRule>
    <cfRule type="expression" dxfId="27" priority="37">
      <formula>IF($O7="PERSISTE",1,0)</formula>
    </cfRule>
    <cfRule type="expression" dxfId="26" priority="38">
      <formula>IF($O7="PARCIALMENTE ATENDIDA",1,0)</formula>
    </cfRule>
    <cfRule type="expression" priority="39">
      <formula>IF($O7="ATENDIDA",1,0)</formula>
    </cfRule>
    <cfRule type="expression" dxfId="25" priority="40">
      <formula>IF($O7="DETECTADA",1,0)</formula>
    </cfRule>
  </conditionalFormatting>
  <conditionalFormatting sqref="O7">
    <cfRule type="expression" dxfId="24" priority="29">
      <formula>IF($O7="CONTINUA",1,0)</formula>
    </cfRule>
    <cfRule type="expression" dxfId="23" priority="30">
      <formula>IF($O7="REQUERIMIENTO",1,0)</formula>
    </cfRule>
    <cfRule type="expression" dxfId="22" priority="31">
      <formula>IF($O7="PERSISTE",1,0)</formula>
    </cfRule>
    <cfRule type="expression" dxfId="21" priority="32">
      <formula>IF($O7="PARCIALMENTE ATENDIDA",1,0)</formula>
    </cfRule>
    <cfRule type="expression" priority="33">
      <formula>IF($O7="ATENDIDA",1,0)</formula>
    </cfRule>
    <cfRule type="expression" dxfId="20" priority="34">
      <formula>IF($O7="DETECTADA",1,0)</formula>
    </cfRule>
  </conditionalFormatting>
  <conditionalFormatting sqref="O7">
    <cfRule type="expression" dxfId="19" priority="23">
      <formula>IF($O7="CONTINUA",1,0)</formula>
    </cfRule>
    <cfRule type="expression" dxfId="18" priority="24">
      <formula>IF($O7="REQUERIMIENTO",1,0)</formula>
    </cfRule>
    <cfRule type="expression" dxfId="17" priority="25">
      <formula>IF($O7="PERSISTE",1,0)</formula>
    </cfRule>
    <cfRule type="expression" dxfId="16" priority="26">
      <formula>IF($O7="PARCIALMENTE ATENDIDA",1,0)</formula>
    </cfRule>
    <cfRule type="expression" priority="27">
      <formula>IF($O7="ATENDIDA",1,0)</formula>
    </cfRule>
    <cfRule type="expression" dxfId="15" priority="28">
      <formula>IF($O7="DETECTADA",1,0)</formula>
    </cfRule>
  </conditionalFormatting>
  <conditionalFormatting sqref="O7">
    <cfRule type="expression" dxfId="14" priority="17">
      <formula>IF($O7="CONTINUA",1,0)</formula>
    </cfRule>
    <cfRule type="expression" dxfId="13" priority="18">
      <formula>IF($O7="REQUERIMIENTO",1,0)</formula>
    </cfRule>
    <cfRule type="expression" dxfId="12" priority="19">
      <formula>IF($O7="PERSISTE",1,0)</formula>
    </cfRule>
    <cfRule type="expression" dxfId="11" priority="20">
      <formula>IF($O7="PARCIALMENTE ATENDIDA",1,0)</formula>
    </cfRule>
    <cfRule type="expression" priority="21">
      <formula>IF($O7="ATENDIDA",1,0)</formula>
    </cfRule>
    <cfRule type="expression" dxfId="10" priority="22">
      <formula>IF($O7="DETECTADA",1,0)</formula>
    </cfRule>
  </conditionalFormatting>
  <conditionalFormatting sqref="O7">
    <cfRule type="expression" dxfId="9" priority="11">
      <formula>IF($O7="CONTINUA",1,0)</formula>
    </cfRule>
    <cfRule type="expression" dxfId="8" priority="12">
      <formula>IF($O7="REQUERIMIENTO",1,0)</formula>
    </cfRule>
    <cfRule type="expression" dxfId="7" priority="13">
      <formula>IF($O7="PERSISTE",1,0)</formula>
    </cfRule>
    <cfRule type="expression" dxfId="6" priority="14">
      <formula>IF($O7="PARCIALMENTE ATENDIDA",1,0)</formula>
    </cfRule>
    <cfRule type="expression" priority="15">
      <formula>IF($O7="ATENDIDA",1,0)</formula>
    </cfRule>
    <cfRule type="expression" dxfId="5" priority="16">
      <formula>IF($O7="DETECTADA",1,0)</formula>
    </cfRule>
  </conditionalFormatting>
  <conditionalFormatting sqref="O7">
    <cfRule type="expression" dxfId="4" priority="5">
      <formula>IF($O7="CONTINÚA",1,0)</formula>
    </cfRule>
    <cfRule type="expression" dxfId="3" priority="6">
      <formula>IF($O7="REQUERIMIENTO",1,0)</formula>
    </cfRule>
    <cfRule type="expression" dxfId="2" priority="7">
      <formula>IF($O7="PERSISTE",1,0)</formula>
    </cfRule>
    <cfRule type="expression" dxfId="1" priority="8">
      <formula>IF($O7="PARCIALMENTE ATENDIDA",1,0)</formula>
    </cfRule>
    <cfRule type="expression" priority="9">
      <formula>IF($O7="ATENDIDA",1,0)</formula>
    </cfRule>
    <cfRule type="expression" dxfId="0" priority="10">
      <formula>IF($O7="DETECTADA",1,0)</formula>
    </cfRule>
  </conditionalFormatting>
  <dataValidations disablePrompts="1" xWindow="1285" yWindow="918" count="5">
    <dataValidation allowBlank="1" showInputMessage="1" showErrorMessage="1" prompt="Descripción breve, utilizar un reglón por cada observación" sqref="M7:M15"/>
    <dataValidation allowBlank="1" showInputMessage="1" showErrorMessage="1" prompt="Capturar nombre completo, en mayúsculas, sin acentos, sin caracteres especiales" sqref="E6:E15"/>
    <dataValidation allowBlank="1" showErrorMessage="1" prompt="Descripción breve, utilizar un reglón por cada observación" sqref="G6:H15"/>
    <dataValidation type="textLength" operator="equal" allowBlank="1" showInputMessage="1" showErrorMessage="1" error="El número de SIPRO o FOLIO es incorrecto" prompt="Capture el número de FOLIO DON RU a 33 dígitos" sqref="B6:B15">
      <formula1>33</formula1>
    </dataValidation>
    <dataValidation allowBlank="1" showInputMessage="1" showErrorMessage="1" prompt="Descripción breve, utilizar un reglón por cada área de oportunidad detectada" sqref="M6"/>
  </dataValidations>
  <printOptions horizontalCentered="1"/>
  <pageMargins left="0.39370078740157483" right="0.39370078740157483" top="0.78740157480314965" bottom="0.78740157480314965" header="0.39370078740157483" footer="0.39370078740157483"/>
  <pageSetup scale="65" fitToHeight="1000" orientation="landscape" r:id="rId1"/>
  <headerFooter>
    <oddHeader>&amp;L&amp;"-,Negrita"&amp;10&amp;F
&amp;A&amp;R&amp;"-,Negrita"&amp;10&amp;D
&amp;T</oddHeader>
    <oddFooter>&amp;R&amp;"-,Negrita"&amp;9Página 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xWindow="1285" yWindow="918" count="5">
        <x14:dataValidation type="date" allowBlank="1" showInputMessage="1" showErrorMessage="1" error="Fecha debe ser entre el 01-Ene al 31-Dic de 2016" prompt="Indicar Fecha del sello">
          <x14:formula1>
            <xm:f>Datos!$C$2</xm:f>
          </x14:formula1>
          <x14:formula2>
            <xm:f>Datos!$D$2</xm:f>
          </x14:formula2>
          <xm:sqref>J6:J15</xm:sqref>
        </x14:dataValidation>
        <x14:dataValidation type="list" allowBlank="1" showInputMessage="1" showErrorMessage="1" prompt="Seleccione el estatus de la observación">
          <x14:formula1>
            <xm:f>Datos!$G$2:$G$8</xm:f>
          </x14:formula1>
          <xm:sqref>O7:O15</xm:sqref>
        </x14:dataValidation>
        <x14:dataValidation type="list" allowBlank="1" showInputMessage="1" showErrorMessage="1" prompt="Seleccione el documento observado">
          <x14:formula1>
            <xm:f>Datos!$E$2:$E$69</xm:f>
          </x14:formula1>
          <xm:sqref>L7:L15</xm:sqref>
        </x14:dataValidation>
        <x14:dataValidation type="list" allowBlank="1" showInputMessage="1" showErrorMessage="1" prompt="Seleccione el documento que contiene el área de oportunidad">
          <x14:formula1>
            <xm:f>Datos!$E$2:$E$69</xm:f>
          </x14:formula1>
          <xm:sqref>L6</xm:sqref>
        </x14:dataValidation>
        <x14:dataValidation type="list" allowBlank="1" showInputMessage="1" showErrorMessage="1" prompt="Seleccione el estatus en la que se encuentra el área de oportunidad detectada">
          <x14:formula1>
            <xm:f>Datos!$G$2:$G$8</xm:f>
          </x14:formula1>
          <xm:sqref>O6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P120"/>
  <sheetViews>
    <sheetView workbookViewId="0">
      <pane ySplit="1" topLeftCell="A2" activePane="bottomLeft" state="frozen"/>
      <selection activeCell="A5" sqref="A5"/>
      <selection pane="bottomLeft" activeCell="A2" sqref="A2"/>
    </sheetView>
  </sheetViews>
  <sheetFormatPr baseColWidth="10" defaultColWidth="11.42578125" defaultRowHeight="11.25" x14ac:dyDescent="0.2"/>
  <cols>
    <col min="1" max="1" width="27.42578125" style="38" bestFit="1" customWidth="1"/>
    <col min="2" max="2" width="47.85546875" style="38" bestFit="1" customWidth="1"/>
    <col min="3" max="4" width="8.7109375" style="38" customWidth="1"/>
    <col min="5" max="5" width="36.7109375" style="38" customWidth="1"/>
    <col min="6" max="6" width="23.140625" style="38" customWidth="1"/>
    <col min="7" max="7" width="19.7109375" style="38" bestFit="1" customWidth="1"/>
    <col min="8" max="8" width="26.7109375" style="38" customWidth="1"/>
    <col min="9" max="9" width="4.7109375" style="38" bestFit="1" customWidth="1"/>
    <col min="10" max="10" width="20.28515625" style="38" bestFit="1" customWidth="1"/>
    <col min="11" max="11" width="16.28515625" style="38" customWidth="1"/>
    <col min="12" max="12" width="15" style="38" bestFit="1" customWidth="1"/>
    <col min="13" max="13" width="9.5703125" style="38" bestFit="1" customWidth="1"/>
    <col min="14" max="14" width="19.5703125" style="38" bestFit="1" customWidth="1"/>
    <col min="15" max="15" width="13.42578125" style="38" customWidth="1"/>
    <col min="16" max="16" width="4" style="38" bestFit="1" customWidth="1"/>
    <col min="17" max="16384" width="11.42578125" style="38"/>
  </cols>
  <sheetData>
    <row r="1" spans="1:16" ht="23.25" thickBot="1" x14ac:dyDescent="0.25">
      <c r="A1" s="28" t="s">
        <v>1</v>
      </c>
      <c r="B1" s="28" t="s">
        <v>3</v>
      </c>
      <c r="C1" s="29" t="s">
        <v>4</v>
      </c>
      <c r="D1" s="29" t="s">
        <v>5</v>
      </c>
      <c r="E1" s="28" t="s">
        <v>6</v>
      </c>
      <c r="F1" s="28" t="s">
        <v>171</v>
      </c>
      <c r="G1" s="30" t="s">
        <v>2</v>
      </c>
      <c r="H1" s="28" t="s">
        <v>9</v>
      </c>
      <c r="I1" s="31" t="s">
        <v>14</v>
      </c>
      <c r="J1" s="32" t="s">
        <v>13</v>
      </c>
      <c r="K1" s="33" t="s">
        <v>163</v>
      </c>
      <c r="L1" s="34" t="s">
        <v>110</v>
      </c>
      <c r="M1" s="31" t="s">
        <v>140</v>
      </c>
      <c r="N1" s="35" t="s">
        <v>141</v>
      </c>
      <c r="O1" s="36" t="s">
        <v>142</v>
      </c>
      <c r="P1" s="37" t="s">
        <v>152</v>
      </c>
    </row>
    <row r="2" spans="1:16" ht="11.25" customHeight="1" thickBot="1" x14ac:dyDescent="0.25">
      <c r="A2" s="39" t="s">
        <v>243</v>
      </c>
      <c r="B2" s="40" t="s">
        <v>162</v>
      </c>
      <c r="C2" s="41">
        <v>42370</v>
      </c>
      <c r="D2" s="42">
        <v>43465</v>
      </c>
      <c r="E2" s="40" t="s">
        <v>155</v>
      </c>
      <c r="F2" s="40" t="s">
        <v>155</v>
      </c>
      <c r="G2" s="43" t="s">
        <v>155</v>
      </c>
      <c r="H2" s="40" t="s">
        <v>254</v>
      </c>
      <c r="I2" s="44">
        <v>100</v>
      </c>
      <c r="J2" s="45" t="s">
        <v>15</v>
      </c>
      <c r="K2" s="46" t="s">
        <v>164</v>
      </c>
      <c r="L2" s="47" t="s">
        <v>16</v>
      </c>
      <c r="M2" s="48" t="s">
        <v>156</v>
      </c>
      <c r="N2" s="49" t="s">
        <v>155</v>
      </c>
      <c r="O2" s="50" t="s">
        <v>145</v>
      </c>
      <c r="P2" s="48" t="s">
        <v>156</v>
      </c>
    </row>
    <row r="3" spans="1:16" x14ac:dyDescent="0.2">
      <c r="A3" s="51" t="s">
        <v>244</v>
      </c>
      <c r="B3" s="51" t="s">
        <v>162</v>
      </c>
      <c r="E3" s="40" t="s">
        <v>196</v>
      </c>
      <c r="F3" s="40" t="s">
        <v>172</v>
      </c>
      <c r="G3" s="43" t="s">
        <v>147</v>
      </c>
      <c r="H3" s="40" t="s">
        <v>133</v>
      </c>
      <c r="I3" s="52">
        <v>101</v>
      </c>
      <c r="J3" s="45" t="s">
        <v>16</v>
      </c>
      <c r="K3" s="46" t="s">
        <v>164</v>
      </c>
      <c r="L3" s="53" t="s">
        <v>111</v>
      </c>
      <c r="M3" s="48" t="s">
        <v>134</v>
      </c>
      <c r="N3" s="49" t="s">
        <v>143</v>
      </c>
      <c r="O3" s="54" t="s">
        <v>144</v>
      </c>
      <c r="P3" s="55" t="s">
        <v>153</v>
      </c>
    </row>
    <row r="4" spans="1:16" ht="12" thickBot="1" x14ac:dyDescent="0.25">
      <c r="A4" s="51" t="s">
        <v>246</v>
      </c>
      <c r="B4" s="51" t="s">
        <v>162</v>
      </c>
      <c r="E4" s="56" t="s">
        <v>197</v>
      </c>
      <c r="F4" s="56" t="s">
        <v>172</v>
      </c>
      <c r="G4" s="57" t="s">
        <v>148</v>
      </c>
      <c r="H4" s="56" t="s">
        <v>194</v>
      </c>
      <c r="I4" s="52">
        <v>104</v>
      </c>
      <c r="J4" s="45" t="s">
        <v>17</v>
      </c>
      <c r="K4" s="46" t="s">
        <v>164</v>
      </c>
      <c r="L4" s="53" t="s">
        <v>112</v>
      </c>
      <c r="M4" s="58" t="s">
        <v>135</v>
      </c>
      <c r="N4" s="59" t="s">
        <v>137</v>
      </c>
      <c r="O4" s="60" t="s">
        <v>146</v>
      </c>
      <c r="P4" s="61" t="s">
        <v>134</v>
      </c>
    </row>
    <row r="5" spans="1:16" ht="12" thickBot="1" x14ac:dyDescent="0.25">
      <c r="A5" s="51" t="s">
        <v>247</v>
      </c>
      <c r="B5" s="51" t="s">
        <v>249</v>
      </c>
      <c r="E5" s="56" t="s">
        <v>198</v>
      </c>
      <c r="F5" s="56" t="s">
        <v>172</v>
      </c>
      <c r="G5" s="57" t="s">
        <v>149</v>
      </c>
      <c r="H5" s="56" t="s">
        <v>11</v>
      </c>
      <c r="I5" s="52">
        <v>105</v>
      </c>
      <c r="J5" s="45" t="s">
        <v>18</v>
      </c>
      <c r="K5" s="46" t="s">
        <v>164</v>
      </c>
      <c r="L5" s="62" t="s">
        <v>99</v>
      </c>
      <c r="M5" s="63" t="s">
        <v>136</v>
      </c>
      <c r="N5" s="64" t="s">
        <v>138</v>
      </c>
      <c r="P5" s="38" t="s">
        <v>139</v>
      </c>
    </row>
    <row r="6" spans="1:16" x14ac:dyDescent="0.2">
      <c r="A6" s="51" t="s">
        <v>245</v>
      </c>
      <c r="B6" s="51" t="s">
        <v>250</v>
      </c>
      <c r="E6" s="56" t="s">
        <v>199</v>
      </c>
      <c r="F6" s="56" t="s">
        <v>172</v>
      </c>
      <c r="G6" s="57" t="s">
        <v>7</v>
      </c>
      <c r="H6" s="56" t="s">
        <v>195</v>
      </c>
      <c r="I6" s="52">
        <v>106</v>
      </c>
      <c r="J6" s="45" t="s">
        <v>19</v>
      </c>
      <c r="K6" s="46" t="s">
        <v>164</v>
      </c>
      <c r="L6" s="62" t="s">
        <v>113</v>
      </c>
    </row>
    <row r="7" spans="1:16" ht="12" thickBot="1" x14ac:dyDescent="0.25">
      <c r="A7" s="65" t="s">
        <v>248</v>
      </c>
      <c r="B7" s="65" t="s">
        <v>249</v>
      </c>
      <c r="E7" s="56" t="s">
        <v>252</v>
      </c>
      <c r="F7" s="56" t="s">
        <v>172</v>
      </c>
      <c r="G7" s="57" t="s">
        <v>8</v>
      </c>
      <c r="H7" s="56" t="s">
        <v>253</v>
      </c>
      <c r="I7" s="52">
        <v>109</v>
      </c>
      <c r="J7" s="45" t="s">
        <v>15</v>
      </c>
      <c r="K7" s="46" t="s">
        <v>164</v>
      </c>
      <c r="L7" s="62" t="s">
        <v>54</v>
      </c>
    </row>
    <row r="8" spans="1:16" ht="12" thickBot="1" x14ac:dyDescent="0.25">
      <c r="E8" s="56" t="s">
        <v>200</v>
      </c>
      <c r="F8" s="56" t="s">
        <v>172</v>
      </c>
      <c r="G8" s="66" t="s">
        <v>157</v>
      </c>
      <c r="H8" s="56" t="s">
        <v>150</v>
      </c>
      <c r="I8" s="52">
        <v>115</v>
      </c>
      <c r="J8" s="45" t="s">
        <v>20</v>
      </c>
      <c r="K8" s="46" t="s">
        <v>164</v>
      </c>
      <c r="L8" s="62" t="s">
        <v>151</v>
      </c>
    </row>
    <row r="9" spans="1:16" x14ac:dyDescent="0.2">
      <c r="E9" s="56" t="s">
        <v>178</v>
      </c>
      <c r="F9" s="56" t="s">
        <v>172</v>
      </c>
      <c r="G9" s="38" t="s">
        <v>139</v>
      </c>
      <c r="H9" s="56" t="s">
        <v>12</v>
      </c>
      <c r="I9" s="52">
        <v>116</v>
      </c>
      <c r="J9" s="45" t="s">
        <v>21</v>
      </c>
      <c r="K9" s="46" t="s">
        <v>164</v>
      </c>
      <c r="L9" s="62" t="s">
        <v>114</v>
      </c>
    </row>
    <row r="10" spans="1:16" ht="12" thickBot="1" x14ac:dyDescent="0.25">
      <c r="E10" s="56" t="s">
        <v>177</v>
      </c>
      <c r="F10" s="56" t="s">
        <v>172</v>
      </c>
      <c r="G10" s="38" t="s">
        <v>139</v>
      </c>
      <c r="H10" s="67" t="s">
        <v>10</v>
      </c>
      <c r="I10" s="52">
        <v>117</v>
      </c>
      <c r="J10" s="45" t="s">
        <v>22</v>
      </c>
      <c r="K10" s="46" t="s">
        <v>164</v>
      </c>
      <c r="L10" s="62" t="s">
        <v>20</v>
      </c>
    </row>
    <row r="11" spans="1:16" x14ac:dyDescent="0.2">
      <c r="E11" s="56" t="s">
        <v>179</v>
      </c>
      <c r="F11" s="56" t="s">
        <v>172</v>
      </c>
      <c r="G11" s="38" t="s">
        <v>139</v>
      </c>
      <c r="I11" s="52">
        <v>118</v>
      </c>
      <c r="J11" s="45" t="s">
        <v>23</v>
      </c>
      <c r="K11" s="46" t="s">
        <v>164</v>
      </c>
      <c r="L11" s="62" t="s">
        <v>63</v>
      </c>
    </row>
    <row r="12" spans="1:16" x14ac:dyDescent="0.2">
      <c r="E12" s="56" t="s">
        <v>180</v>
      </c>
      <c r="F12" s="56" t="s">
        <v>172</v>
      </c>
      <c r="G12" s="38" t="s">
        <v>139</v>
      </c>
      <c r="I12" s="52">
        <v>119</v>
      </c>
      <c r="J12" s="45" t="s">
        <v>24</v>
      </c>
      <c r="K12" s="46" t="s">
        <v>164</v>
      </c>
      <c r="L12" s="62" t="s">
        <v>154</v>
      </c>
    </row>
    <row r="13" spans="1:16" x14ac:dyDescent="0.2">
      <c r="E13" s="56" t="s">
        <v>181</v>
      </c>
      <c r="F13" s="56" t="s">
        <v>172</v>
      </c>
      <c r="G13" s="38" t="s">
        <v>139</v>
      </c>
      <c r="I13" s="52">
        <v>120</v>
      </c>
      <c r="J13" s="45" t="s">
        <v>25</v>
      </c>
      <c r="K13" s="46" t="s">
        <v>164</v>
      </c>
      <c r="L13" s="62" t="s">
        <v>115</v>
      </c>
    </row>
    <row r="14" spans="1:16" x14ac:dyDescent="0.2">
      <c r="E14" s="56" t="s">
        <v>201</v>
      </c>
      <c r="F14" s="56" t="s">
        <v>172</v>
      </c>
      <c r="G14" s="38" t="s">
        <v>139</v>
      </c>
      <c r="I14" s="52">
        <v>121</v>
      </c>
      <c r="J14" s="45" t="s">
        <v>26</v>
      </c>
      <c r="K14" s="46" t="s">
        <v>164</v>
      </c>
      <c r="L14" s="62" t="s">
        <v>116</v>
      </c>
    </row>
    <row r="15" spans="1:16" x14ac:dyDescent="0.2">
      <c r="E15" s="56" t="s">
        <v>202</v>
      </c>
      <c r="F15" s="56" t="s">
        <v>172</v>
      </c>
      <c r="G15" s="38" t="s">
        <v>139</v>
      </c>
      <c r="I15" s="52">
        <v>122</v>
      </c>
      <c r="J15" s="45" t="s">
        <v>27</v>
      </c>
      <c r="K15" s="46" t="s">
        <v>164</v>
      </c>
      <c r="L15" s="62" t="s">
        <v>117</v>
      </c>
    </row>
    <row r="16" spans="1:16" x14ac:dyDescent="0.2">
      <c r="E16" s="56" t="s">
        <v>203</v>
      </c>
      <c r="F16" s="56" t="s">
        <v>172</v>
      </c>
      <c r="G16" s="38" t="s">
        <v>139</v>
      </c>
      <c r="I16" s="52">
        <v>123</v>
      </c>
      <c r="J16" s="45" t="s">
        <v>28</v>
      </c>
      <c r="K16" s="46" t="s">
        <v>164</v>
      </c>
      <c r="L16" s="62" t="s">
        <v>118</v>
      </c>
    </row>
    <row r="17" spans="5:12" x14ac:dyDescent="0.2">
      <c r="E17" s="56" t="s">
        <v>182</v>
      </c>
      <c r="F17" s="56" t="s">
        <v>172</v>
      </c>
      <c r="G17" s="38" t="s">
        <v>139</v>
      </c>
      <c r="I17" s="52">
        <v>124</v>
      </c>
      <c r="J17" s="45" t="s">
        <v>29</v>
      </c>
      <c r="K17" s="46" t="s">
        <v>164</v>
      </c>
      <c r="L17" s="62" t="s">
        <v>119</v>
      </c>
    </row>
    <row r="18" spans="5:12" x14ac:dyDescent="0.2">
      <c r="E18" s="56" t="s">
        <v>204</v>
      </c>
      <c r="F18" s="56" t="s">
        <v>172</v>
      </c>
      <c r="G18" s="38" t="s">
        <v>139</v>
      </c>
      <c r="I18" s="52">
        <v>125</v>
      </c>
      <c r="J18" s="45" t="s">
        <v>30</v>
      </c>
      <c r="K18" s="46" t="s">
        <v>164</v>
      </c>
      <c r="L18" s="62" t="s">
        <v>120</v>
      </c>
    </row>
    <row r="19" spans="5:12" x14ac:dyDescent="0.2">
      <c r="E19" s="56" t="s">
        <v>183</v>
      </c>
      <c r="F19" s="56" t="s">
        <v>172</v>
      </c>
      <c r="G19" s="38" t="s">
        <v>139</v>
      </c>
      <c r="I19" s="52">
        <v>126</v>
      </c>
      <c r="J19" s="45" t="s">
        <v>31</v>
      </c>
      <c r="K19" s="46" t="s">
        <v>164</v>
      </c>
      <c r="L19" s="62" t="s">
        <v>121</v>
      </c>
    </row>
    <row r="20" spans="5:12" x14ac:dyDescent="0.2">
      <c r="E20" s="56" t="s">
        <v>205</v>
      </c>
      <c r="F20" s="56" t="s">
        <v>172</v>
      </c>
      <c r="G20" s="38" t="s">
        <v>139</v>
      </c>
      <c r="I20" s="52">
        <v>127</v>
      </c>
      <c r="J20" s="45" t="s">
        <v>32</v>
      </c>
      <c r="K20" s="46" t="s">
        <v>164</v>
      </c>
      <c r="L20" s="62" t="s">
        <v>122</v>
      </c>
    </row>
    <row r="21" spans="5:12" x14ac:dyDescent="0.2">
      <c r="E21" s="56" t="s">
        <v>206</v>
      </c>
      <c r="F21" s="56" t="s">
        <v>172</v>
      </c>
      <c r="G21" s="38" t="s">
        <v>139</v>
      </c>
      <c r="I21" s="52">
        <v>128</v>
      </c>
      <c r="J21" s="45" t="s">
        <v>33</v>
      </c>
      <c r="K21" s="46" t="s">
        <v>164</v>
      </c>
      <c r="L21" s="62" t="s">
        <v>80</v>
      </c>
    </row>
    <row r="22" spans="5:12" x14ac:dyDescent="0.2">
      <c r="E22" s="56" t="s">
        <v>207</v>
      </c>
      <c r="F22" s="56" t="s">
        <v>172</v>
      </c>
      <c r="G22" s="38" t="s">
        <v>139</v>
      </c>
      <c r="I22" s="52">
        <v>129</v>
      </c>
      <c r="J22" s="45" t="s">
        <v>34</v>
      </c>
      <c r="K22" s="46" t="s">
        <v>164</v>
      </c>
      <c r="L22" s="62" t="s">
        <v>74</v>
      </c>
    </row>
    <row r="23" spans="5:12" x14ac:dyDescent="0.2">
      <c r="E23" s="56" t="s">
        <v>208</v>
      </c>
      <c r="F23" s="56" t="s">
        <v>172</v>
      </c>
      <c r="G23" s="38" t="s">
        <v>139</v>
      </c>
      <c r="I23" s="52">
        <v>130</v>
      </c>
      <c r="J23" s="45" t="s">
        <v>35</v>
      </c>
      <c r="K23" s="46" t="s">
        <v>164</v>
      </c>
      <c r="L23" s="62" t="s">
        <v>15</v>
      </c>
    </row>
    <row r="24" spans="5:12" x14ac:dyDescent="0.2">
      <c r="E24" s="56" t="s">
        <v>209</v>
      </c>
      <c r="F24" s="56" t="s">
        <v>172</v>
      </c>
      <c r="G24" s="38" t="s">
        <v>139</v>
      </c>
      <c r="I24" s="52">
        <v>131</v>
      </c>
      <c r="J24" s="45" t="s">
        <v>36</v>
      </c>
      <c r="K24" s="46" t="s">
        <v>164</v>
      </c>
      <c r="L24" s="62" t="s">
        <v>123</v>
      </c>
    </row>
    <row r="25" spans="5:12" x14ac:dyDescent="0.2">
      <c r="E25" s="56" t="s">
        <v>210</v>
      </c>
      <c r="F25" s="56" t="s">
        <v>172</v>
      </c>
      <c r="G25" s="38" t="s">
        <v>139</v>
      </c>
      <c r="I25" s="52">
        <v>215</v>
      </c>
      <c r="J25" s="45" t="s">
        <v>28</v>
      </c>
      <c r="K25" s="46" t="s">
        <v>164</v>
      </c>
      <c r="L25" s="62" t="s">
        <v>69</v>
      </c>
    </row>
    <row r="26" spans="5:12" x14ac:dyDescent="0.2">
      <c r="E26" s="56" t="s">
        <v>211</v>
      </c>
      <c r="F26" s="56" t="s">
        <v>172</v>
      </c>
      <c r="G26" s="38" t="s">
        <v>139</v>
      </c>
      <c r="I26" s="52">
        <v>216</v>
      </c>
      <c r="J26" s="45" t="s">
        <v>29</v>
      </c>
      <c r="K26" s="46" t="s">
        <v>164</v>
      </c>
      <c r="L26" s="62" t="s">
        <v>124</v>
      </c>
    </row>
    <row r="27" spans="5:12" x14ac:dyDescent="0.2">
      <c r="E27" s="56" t="s">
        <v>184</v>
      </c>
      <c r="F27" s="56" t="s">
        <v>172</v>
      </c>
      <c r="G27" s="38" t="s">
        <v>139</v>
      </c>
      <c r="I27" s="52">
        <v>527</v>
      </c>
      <c r="J27" s="45" t="s">
        <v>30</v>
      </c>
      <c r="K27" s="46" t="s">
        <v>164</v>
      </c>
      <c r="L27" s="62" t="s">
        <v>125</v>
      </c>
    </row>
    <row r="28" spans="5:12" x14ac:dyDescent="0.2">
      <c r="E28" s="56" t="s">
        <v>212</v>
      </c>
      <c r="F28" s="56" t="s">
        <v>172</v>
      </c>
      <c r="G28" s="38" t="s">
        <v>139</v>
      </c>
      <c r="I28" s="52">
        <v>528</v>
      </c>
      <c r="J28" s="45" t="s">
        <v>31</v>
      </c>
      <c r="K28" s="46" t="s">
        <v>164</v>
      </c>
      <c r="L28" s="62" t="s">
        <v>126</v>
      </c>
    </row>
    <row r="29" spans="5:12" x14ac:dyDescent="0.2">
      <c r="E29" s="56" t="s">
        <v>185</v>
      </c>
      <c r="F29" s="56" t="s">
        <v>172</v>
      </c>
      <c r="G29" s="38" t="s">
        <v>139</v>
      </c>
      <c r="I29" s="52">
        <v>529</v>
      </c>
      <c r="J29" s="45" t="s">
        <v>32</v>
      </c>
      <c r="K29" s="46" t="s">
        <v>164</v>
      </c>
      <c r="L29" s="62" t="s">
        <v>127</v>
      </c>
    </row>
    <row r="30" spans="5:12" x14ac:dyDescent="0.2">
      <c r="E30" s="56" t="s">
        <v>186</v>
      </c>
      <c r="F30" s="56" t="s">
        <v>172</v>
      </c>
      <c r="G30" s="38" t="s">
        <v>139</v>
      </c>
      <c r="I30" s="52">
        <v>530</v>
      </c>
      <c r="J30" s="45" t="s">
        <v>33</v>
      </c>
      <c r="K30" s="46" t="s">
        <v>164</v>
      </c>
      <c r="L30" s="62" t="s">
        <v>86</v>
      </c>
    </row>
    <row r="31" spans="5:12" x14ac:dyDescent="0.2">
      <c r="E31" s="56" t="s">
        <v>213</v>
      </c>
      <c r="F31" s="56" t="s">
        <v>172</v>
      </c>
      <c r="G31" s="38" t="s">
        <v>139</v>
      </c>
      <c r="I31" s="52">
        <v>531</v>
      </c>
      <c r="J31" s="45" t="s">
        <v>34</v>
      </c>
      <c r="K31" s="46" t="s">
        <v>164</v>
      </c>
      <c r="L31" s="62" t="s">
        <v>94</v>
      </c>
    </row>
    <row r="32" spans="5:12" x14ac:dyDescent="0.2">
      <c r="E32" s="56" t="s">
        <v>214</v>
      </c>
      <c r="F32" s="56" t="s">
        <v>172</v>
      </c>
      <c r="G32" s="38" t="s">
        <v>139</v>
      </c>
      <c r="I32" s="52">
        <v>532</v>
      </c>
      <c r="J32" s="45" t="s">
        <v>35</v>
      </c>
      <c r="K32" s="46" t="s">
        <v>164</v>
      </c>
      <c r="L32" s="62" t="s">
        <v>128</v>
      </c>
    </row>
    <row r="33" spans="5:12" ht="12" thickBot="1" x14ac:dyDescent="0.25">
      <c r="E33" s="56" t="s">
        <v>189</v>
      </c>
      <c r="F33" s="56" t="s">
        <v>172</v>
      </c>
      <c r="G33" s="38" t="s">
        <v>139</v>
      </c>
      <c r="I33" s="52">
        <v>533</v>
      </c>
      <c r="J33" s="45" t="s">
        <v>36</v>
      </c>
      <c r="K33" s="46" t="s">
        <v>164</v>
      </c>
      <c r="L33" s="68" t="s">
        <v>71</v>
      </c>
    </row>
    <row r="34" spans="5:12" x14ac:dyDescent="0.2">
      <c r="E34" s="56" t="s">
        <v>187</v>
      </c>
      <c r="F34" s="56" t="s">
        <v>172</v>
      </c>
      <c r="G34" s="38" t="s">
        <v>139</v>
      </c>
      <c r="I34" s="52">
        <v>451</v>
      </c>
      <c r="J34" s="45" t="s">
        <v>37</v>
      </c>
      <c r="K34" s="46" t="s">
        <v>37</v>
      </c>
    </row>
    <row r="35" spans="5:12" x14ac:dyDescent="0.2">
      <c r="E35" s="56" t="s">
        <v>215</v>
      </c>
      <c r="F35" s="56" t="s">
        <v>172</v>
      </c>
      <c r="G35" s="38" t="s">
        <v>139</v>
      </c>
      <c r="I35" s="52">
        <v>700</v>
      </c>
      <c r="J35" s="45" t="s">
        <v>37</v>
      </c>
      <c r="K35" s="46" t="s">
        <v>37</v>
      </c>
    </row>
    <row r="36" spans="5:12" x14ac:dyDescent="0.2">
      <c r="E36" s="56" t="s">
        <v>216</v>
      </c>
      <c r="F36" s="56" t="s">
        <v>172</v>
      </c>
      <c r="G36" s="38" t="s">
        <v>139</v>
      </c>
      <c r="I36" s="52">
        <v>200</v>
      </c>
      <c r="J36" s="45" t="s">
        <v>38</v>
      </c>
      <c r="K36" s="46" t="s">
        <v>165</v>
      </c>
    </row>
    <row r="37" spans="5:12" x14ac:dyDescent="0.2">
      <c r="E37" s="56" t="s">
        <v>217</v>
      </c>
      <c r="F37" s="56" t="s">
        <v>173</v>
      </c>
      <c r="G37" s="38" t="s">
        <v>139</v>
      </c>
      <c r="I37" s="52">
        <v>201</v>
      </c>
      <c r="J37" s="45" t="s">
        <v>39</v>
      </c>
      <c r="K37" s="46" t="s">
        <v>165</v>
      </c>
    </row>
    <row r="38" spans="5:12" x14ac:dyDescent="0.2">
      <c r="E38" s="56" t="s">
        <v>218</v>
      </c>
      <c r="F38" s="56" t="s">
        <v>173</v>
      </c>
      <c r="G38" s="38" t="s">
        <v>139</v>
      </c>
      <c r="I38" s="52">
        <v>202</v>
      </c>
      <c r="J38" s="45" t="s">
        <v>40</v>
      </c>
      <c r="K38" s="46" t="s">
        <v>165</v>
      </c>
    </row>
    <row r="39" spans="5:12" x14ac:dyDescent="0.2">
      <c r="E39" s="56" t="s">
        <v>219</v>
      </c>
      <c r="F39" s="56" t="s">
        <v>173</v>
      </c>
      <c r="G39" s="38" t="s">
        <v>139</v>
      </c>
      <c r="I39" s="52">
        <v>203</v>
      </c>
      <c r="J39" s="45" t="s">
        <v>41</v>
      </c>
      <c r="K39" s="46" t="s">
        <v>165</v>
      </c>
    </row>
    <row r="40" spans="5:12" x14ac:dyDescent="0.2">
      <c r="E40" s="56" t="s">
        <v>188</v>
      </c>
      <c r="F40" s="56" t="s">
        <v>173</v>
      </c>
      <c r="G40" s="38" t="s">
        <v>139</v>
      </c>
      <c r="I40" s="52">
        <v>204</v>
      </c>
      <c r="J40" s="45" t="s">
        <v>42</v>
      </c>
      <c r="K40" s="46" t="s">
        <v>165</v>
      </c>
    </row>
    <row r="41" spans="5:12" x14ac:dyDescent="0.2">
      <c r="E41" s="56" t="s">
        <v>220</v>
      </c>
      <c r="F41" s="56" t="s">
        <v>173</v>
      </c>
      <c r="G41" s="38" t="s">
        <v>139</v>
      </c>
      <c r="I41" s="52">
        <v>205</v>
      </c>
      <c r="J41" s="45" t="s">
        <v>43</v>
      </c>
      <c r="K41" s="46" t="s">
        <v>165</v>
      </c>
    </row>
    <row r="42" spans="5:12" x14ac:dyDescent="0.2">
      <c r="E42" s="56" t="s">
        <v>221</v>
      </c>
      <c r="F42" s="56" t="s">
        <v>173</v>
      </c>
      <c r="G42" s="38" t="s">
        <v>139</v>
      </c>
      <c r="I42" s="52">
        <v>206</v>
      </c>
      <c r="J42" s="45" t="s">
        <v>44</v>
      </c>
      <c r="K42" s="46" t="s">
        <v>165</v>
      </c>
    </row>
    <row r="43" spans="5:12" x14ac:dyDescent="0.2">
      <c r="E43" s="56" t="s">
        <v>222</v>
      </c>
      <c r="F43" s="56" t="s">
        <v>173</v>
      </c>
      <c r="G43" s="38" t="s">
        <v>139</v>
      </c>
      <c r="I43" s="52">
        <v>207</v>
      </c>
      <c r="J43" s="45" t="s">
        <v>45</v>
      </c>
      <c r="K43" s="46" t="s">
        <v>165</v>
      </c>
    </row>
    <row r="44" spans="5:12" x14ac:dyDescent="0.2">
      <c r="E44" s="56" t="s">
        <v>223</v>
      </c>
      <c r="F44" s="56" t="s">
        <v>173</v>
      </c>
      <c r="G44" s="38" t="s">
        <v>139</v>
      </c>
      <c r="I44" s="52">
        <v>208</v>
      </c>
      <c r="J44" s="45" t="s">
        <v>46</v>
      </c>
      <c r="K44" s="46" t="s">
        <v>165</v>
      </c>
    </row>
    <row r="45" spans="5:12" x14ac:dyDescent="0.2">
      <c r="E45" s="56" t="s">
        <v>224</v>
      </c>
      <c r="F45" s="56" t="s">
        <v>173</v>
      </c>
      <c r="G45" s="38" t="s">
        <v>139</v>
      </c>
      <c r="I45" s="52">
        <v>209</v>
      </c>
      <c r="J45" s="45" t="s">
        <v>47</v>
      </c>
      <c r="K45" s="46" t="s">
        <v>165</v>
      </c>
    </row>
    <row r="46" spans="5:12" x14ac:dyDescent="0.2">
      <c r="E46" s="56" t="s">
        <v>225</v>
      </c>
      <c r="F46" s="56" t="s">
        <v>173</v>
      </c>
      <c r="G46" s="38" t="s">
        <v>139</v>
      </c>
      <c r="I46" s="52">
        <v>210</v>
      </c>
      <c r="J46" s="45" t="s">
        <v>48</v>
      </c>
      <c r="K46" s="46" t="s">
        <v>165</v>
      </c>
    </row>
    <row r="47" spans="5:12" x14ac:dyDescent="0.2">
      <c r="E47" s="56" t="s">
        <v>226</v>
      </c>
      <c r="F47" s="56" t="s">
        <v>173</v>
      </c>
      <c r="G47" s="38" t="s">
        <v>139</v>
      </c>
      <c r="I47" s="52">
        <v>211</v>
      </c>
      <c r="J47" s="45" t="s">
        <v>38</v>
      </c>
      <c r="K47" s="46" t="s">
        <v>165</v>
      </c>
    </row>
    <row r="48" spans="5:12" x14ac:dyDescent="0.2">
      <c r="E48" s="56" t="s">
        <v>190</v>
      </c>
      <c r="F48" s="56" t="s">
        <v>173</v>
      </c>
      <c r="G48" s="38" t="s">
        <v>139</v>
      </c>
      <c r="I48" s="52">
        <v>212</v>
      </c>
      <c r="J48" s="45" t="s">
        <v>49</v>
      </c>
      <c r="K48" s="46" t="s">
        <v>165</v>
      </c>
    </row>
    <row r="49" spans="5:11" x14ac:dyDescent="0.2">
      <c r="E49" s="56" t="s">
        <v>227</v>
      </c>
      <c r="F49" s="56" t="s">
        <v>173</v>
      </c>
      <c r="G49" s="38" t="s">
        <v>139</v>
      </c>
      <c r="I49" s="52">
        <v>213</v>
      </c>
      <c r="J49" s="45" t="s">
        <v>50</v>
      </c>
      <c r="K49" s="46" t="s">
        <v>165</v>
      </c>
    </row>
    <row r="50" spans="5:11" x14ac:dyDescent="0.2">
      <c r="E50" s="56" t="s">
        <v>228</v>
      </c>
      <c r="F50" s="56" t="s">
        <v>173</v>
      </c>
      <c r="I50" s="52">
        <v>214</v>
      </c>
      <c r="J50" s="45" t="s">
        <v>51</v>
      </c>
      <c r="K50" s="46" t="s">
        <v>165</v>
      </c>
    </row>
    <row r="51" spans="5:11" x14ac:dyDescent="0.2">
      <c r="E51" s="56" t="s">
        <v>229</v>
      </c>
      <c r="F51" s="56" t="s">
        <v>173</v>
      </c>
      <c r="I51" s="52">
        <v>300</v>
      </c>
      <c r="J51" s="45" t="s">
        <v>52</v>
      </c>
      <c r="K51" s="46" t="s">
        <v>166</v>
      </c>
    </row>
    <row r="52" spans="5:11" x14ac:dyDescent="0.2">
      <c r="E52" s="56" t="s">
        <v>192</v>
      </c>
      <c r="F52" s="56" t="s">
        <v>173</v>
      </c>
      <c r="I52" s="52">
        <v>301</v>
      </c>
      <c r="J52" s="45" t="s">
        <v>53</v>
      </c>
      <c r="K52" s="46" t="s">
        <v>166</v>
      </c>
    </row>
    <row r="53" spans="5:11" x14ac:dyDescent="0.2">
      <c r="E53" s="56" t="s">
        <v>230</v>
      </c>
      <c r="F53" s="56" t="s">
        <v>174</v>
      </c>
      <c r="I53" s="52">
        <v>302</v>
      </c>
      <c r="J53" s="45" t="s">
        <v>54</v>
      </c>
      <c r="K53" s="46" t="s">
        <v>166</v>
      </c>
    </row>
    <row r="54" spans="5:11" x14ac:dyDescent="0.2">
      <c r="E54" s="56" t="s">
        <v>191</v>
      </c>
      <c r="F54" s="56" t="s">
        <v>174</v>
      </c>
      <c r="I54" s="52">
        <v>303</v>
      </c>
      <c r="J54" s="45" t="s">
        <v>55</v>
      </c>
      <c r="K54" s="46" t="s">
        <v>166</v>
      </c>
    </row>
    <row r="55" spans="5:11" x14ac:dyDescent="0.2">
      <c r="E55" s="56" t="s">
        <v>231</v>
      </c>
      <c r="F55" s="56" t="s">
        <v>174</v>
      </c>
      <c r="I55" s="52">
        <v>304</v>
      </c>
      <c r="J55" s="45" t="s">
        <v>56</v>
      </c>
      <c r="K55" s="46" t="s">
        <v>166</v>
      </c>
    </row>
    <row r="56" spans="5:11" x14ac:dyDescent="0.2">
      <c r="E56" s="56" t="s">
        <v>232</v>
      </c>
      <c r="F56" s="56" t="s">
        <v>175</v>
      </c>
      <c r="I56" s="52">
        <v>305</v>
      </c>
      <c r="J56" s="45" t="s">
        <v>57</v>
      </c>
      <c r="K56" s="46" t="s">
        <v>166</v>
      </c>
    </row>
    <row r="57" spans="5:11" x14ac:dyDescent="0.2">
      <c r="E57" s="56" t="s">
        <v>233</v>
      </c>
      <c r="F57" s="56" t="s">
        <v>175</v>
      </c>
      <c r="I57" s="52">
        <v>306</v>
      </c>
      <c r="J57" s="45" t="s">
        <v>58</v>
      </c>
      <c r="K57" s="46" t="s">
        <v>166</v>
      </c>
    </row>
    <row r="58" spans="5:11" x14ac:dyDescent="0.2">
      <c r="E58" s="56" t="s">
        <v>234</v>
      </c>
      <c r="F58" s="56" t="s">
        <v>175</v>
      </c>
      <c r="I58" s="52">
        <v>308</v>
      </c>
      <c r="J58" s="45" t="s">
        <v>59</v>
      </c>
      <c r="K58" s="46" t="s">
        <v>166</v>
      </c>
    </row>
    <row r="59" spans="5:11" x14ac:dyDescent="0.2">
      <c r="E59" s="56" t="s">
        <v>235</v>
      </c>
      <c r="F59" s="56" t="s">
        <v>175</v>
      </c>
      <c r="I59" s="52">
        <v>309</v>
      </c>
      <c r="J59" s="45" t="s">
        <v>60</v>
      </c>
      <c r="K59" s="46" t="s">
        <v>166</v>
      </c>
    </row>
    <row r="60" spans="5:11" x14ac:dyDescent="0.2">
      <c r="E60" s="56" t="s">
        <v>236</v>
      </c>
      <c r="F60" s="56" t="s">
        <v>175</v>
      </c>
      <c r="I60" s="52">
        <v>310</v>
      </c>
      <c r="J60" s="45" t="s">
        <v>61</v>
      </c>
      <c r="K60" s="46" t="s">
        <v>166</v>
      </c>
    </row>
    <row r="61" spans="5:11" x14ac:dyDescent="0.2">
      <c r="E61" s="56" t="s">
        <v>237</v>
      </c>
      <c r="F61" s="56" t="s">
        <v>175</v>
      </c>
      <c r="I61" s="52">
        <v>311</v>
      </c>
      <c r="J61" s="45" t="s">
        <v>62</v>
      </c>
      <c r="K61" s="46" t="s">
        <v>166</v>
      </c>
    </row>
    <row r="62" spans="5:11" x14ac:dyDescent="0.2">
      <c r="E62" s="56" t="s">
        <v>238</v>
      </c>
      <c r="F62" s="56" t="s">
        <v>175</v>
      </c>
      <c r="I62" s="52">
        <v>312</v>
      </c>
      <c r="J62" s="45" t="s">
        <v>63</v>
      </c>
      <c r="K62" s="46" t="s">
        <v>166</v>
      </c>
    </row>
    <row r="63" spans="5:11" x14ac:dyDescent="0.2">
      <c r="E63" s="69" t="s">
        <v>239</v>
      </c>
      <c r="F63" s="69" t="s">
        <v>175</v>
      </c>
      <c r="I63" s="52">
        <v>313</v>
      </c>
      <c r="J63" s="45" t="s">
        <v>64</v>
      </c>
      <c r="K63" s="46" t="s">
        <v>166</v>
      </c>
    </row>
    <row r="64" spans="5:11" x14ac:dyDescent="0.2">
      <c r="E64" s="69" t="s">
        <v>240</v>
      </c>
      <c r="F64" s="69" t="s">
        <v>175</v>
      </c>
      <c r="I64" s="52">
        <v>314</v>
      </c>
      <c r="J64" s="45" t="s">
        <v>52</v>
      </c>
      <c r="K64" s="46" t="s">
        <v>166</v>
      </c>
    </row>
    <row r="65" spans="5:11" x14ac:dyDescent="0.2">
      <c r="E65" s="69" t="s">
        <v>241</v>
      </c>
      <c r="F65" s="69" t="s">
        <v>175</v>
      </c>
      <c r="I65" s="52">
        <v>315</v>
      </c>
      <c r="J65" s="45" t="s">
        <v>65</v>
      </c>
      <c r="K65" s="46" t="s">
        <v>166</v>
      </c>
    </row>
    <row r="66" spans="5:11" x14ac:dyDescent="0.2">
      <c r="E66" s="69" t="s">
        <v>251</v>
      </c>
      <c r="F66" s="69" t="s">
        <v>175</v>
      </c>
      <c r="I66" s="52">
        <v>316</v>
      </c>
      <c r="J66" s="45" t="s">
        <v>66</v>
      </c>
      <c r="K66" s="46" t="s">
        <v>166</v>
      </c>
    </row>
    <row r="67" spans="5:11" x14ac:dyDescent="0.2">
      <c r="E67" s="69" t="s">
        <v>193</v>
      </c>
      <c r="F67" s="69" t="s">
        <v>175</v>
      </c>
      <c r="I67" s="52">
        <v>317</v>
      </c>
      <c r="J67" s="45" t="s">
        <v>67</v>
      </c>
      <c r="K67" s="46" t="s">
        <v>166</v>
      </c>
    </row>
    <row r="68" spans="5:11" x14ac:dyDescent="0.2">
      <c r="E68" s="69" t="s">
        <v>242</v>
      </c>
      <c r="F68" s="69" t="s">
        <v>175</v>
      </c>
      <c r="I68" s="52">
        <v>318</v>
      </c>
      <c r="J68" s="45" t="s">
        <v>68</v>
      </c>
      <c r="K68" s="46" t="s">
        <v>166</v>
      </c>
    </row>
    <row r="69" spans="5:11" ht="12" thickBot="1" x14ac:dyDescent="0.25">
      <c r="E69" s="67" t="s">
        <v>169</v>
      </c>
      <c r="F69" s="67" t="s">
        <v>169</v>
      </c>
      <c r="I69" s="52">
        <v>319</v>
      </c>
      <c r="J69" s="45" t="s">
        <v>69</v>
      </c>
      <c r="K69" s="46" t="s">
        <v>166</v>
      </c>
    </row>
    <row r="70" spans="5:11" x14ac:dyDescent="0.2">
      <c r="I70" s="52">
        <v>320</v>
      </c>
      <c r="J70" s="45" t="s">
        <v>70</v>
      </c>
      <c r="K70" s="46" t="s">
        <v>166</v>
      </c>
    </row>
    <row r="71" spans="5:11" x14ac:dyDescent="0.2">
      <c r="I71" s="52">
        <v>321</v>
      </c>
      <c r="J71" s="45" t="s">
        <v>71</v>
      </c>
      <c r="K71" s="46" t="s">
        <v>166</v>
      </c>
    </row>
    <row r="72" spans="5:11" x14ac:dyDescent="0.2">
      <c r="I72" s="52">
        <v>322</v>
      </c>
      <c r="J72" s="45" t="s">
        <v>72</v>
      </c>
      <c r="K72" s="46" t="s">
        <v>166</v>
      </c>
    </row>
    <row r="73" spans="5:11" x14ac:dyDescent="0.2">
      <c r="I73" s="52">
        <v>323</v>
      </c>
      <c r="J73" s="45" t="s">
        <v>73</v>
      </c>
      <c r="K73" s="46" t="s">
        <v>166</v>
      </c>
    </row>
    <row r="74" spans="5:11" x14ac:dyDescent="0.2">
      <c r="I74" s="52">
        <v>500</v>
      </c>
      <c r="J74" s="45" t="s">
        <v>74</v>
      </c>
      <c r="K74" s="46" t="s">
        <v>167</v>
      </c>
    </row>
    <row r="75" spans="5:11" x14ac:dyDescent="0.2">
      <c r="I75" s="52">
        <v>501</v>
      </c>
      <c r="J75" s="45" t="s">
        <v>75</v>
      </c>
      <c r="K75" s="46" t="s">
        <v>167</v>
      </c>
    </row>
    <row r="76" spans="5:11" x14ac:dyDescent="0.2">
      <c r="I76" s="52">
        <v>502</v>
      </c>
      <c r="J76" s="45" t="s">
        <v>76</v>
      </c>
      <c r="K76" s="46" t="s">
        <v>167</v>
      </c>
    </row>
    <row r="77" spans="5:11" x14ac:dyDescent="0.2">
      <c r="I77" s="52">
        <v>503</v>
      </c>
      <c r="J77" s="45" t="s">
        <v>77</v>
      </c>
      <c r="K77" s="46" t="s">
        <v>167</v>
      </c>
    </row>
    <row r="78" spans="5:11" x14ac:dyDescent="0.2">
      <c r="I78" s="52">
        <v>504</v>
      </c>
      <c r="J78" s="45" t="s">
        <v>78</v>
      </c>
      <c r="K78" s="46" t="s">
        <v>167</v>
      </c>
    </row>
    <row r="79" spans="5:11" x14ac:dyDescent="0.2">
      <c r="I79" s="52">
        <v>505</v>
      </c>
      <c r="J79" s="45" t="s">
        <v>79</v>
      </c>
      <c r="K79" s="46" t="s">
        <v>167</v>
      </c>
    </row>
    <row r="80" spans="5:11" x14ac:dyDescent="0.2">
      <c r="I80" s="52">
        <v>506</v>
      </c>
      <c r="J80" s="45" t="s">
        <v>80</v>
      </c>
      <c r="K80" s="46" t="s">
        <v>167</v>
      </c>
    </row>
    <row r="81" spans="9:11" x14ac:dyDescent="0.2">
      <c r="I81" s="52">
        <v>507</v>
      </c>
      <c r="J81" s="45" t="s">
        <v>81</v>
      </c>
      <c r="K81" s="46" t="s">
        <v>167</v>
      </c>
    </row>
    <row r="82" spans="9:11" x14ac:dyDescent="0.2">
      <c r="I82" s="52">
        <v>509</v>
      </c>
      <c r="J82" s="45" t="s">
        <v>82</v>
      </c>
      <c r="K82" s="46" t="s">
        <v>167</v>
      </c>
    </row>
    <row r="83" spans="9:11" x14ac:dyDescent="0.2">
      <c r="I83" s="52">
        <v>510</v>
      </c>
      <c r="J83" s="45" t="s">
        <v>83</v>
      </c>
      <c r="K83" s="46" t="s">
        <v>167</v>
      </c>
    </row>
    <row r="84" spans="9:11" x14ac:dyDescent="0.2">
      <c r="I84" s="52">
        <v>511</v>
      </c>
      <c r="J84" s="45" t="s">
        <v>74</v>
      </c>
      <c r="K84" s="46" t="s">
        <v>167</v>
      </c>
    </row>
    <row r="85" spans="9:11" x14ac:dyDescent="0.2">
      <c r="I85" s="52">
        <v>512</v>
      </c>
      <c r="J85" s="45" t="s">
        <v>84</v>
      </c>
      <c r="K85" s="46" t="s">
        <v>167</v>
      </c>
    </row>
    <row r="86" spans="9:11" x14ac:dyDescent="0.2">
      <c r="I86" s="52">
        <v>513</v>
      </c>
      <c r="J86" s="45" t="s">
        <v>85</v>
      </c>
      <c r="K86" s="46" t="s">
        <v>167</v>
      </c>
    </row>
    <row r="87" spans="9:11" x14ac:dyDescent="0.2">
      <c r="I87" s="52">
        <v>514</v>
      </c>
      <c r="J87" s="45" t="s">
        <v>86</v>
      </c>
      <c r="K87" s="46" t="s">
        <v>167</v>
      </c>
    </row>
    <row r="88" spans="9:11" x14ac:dyDescent="0.2">
      <c r="I88" s="52">
        <v>515</v>
      </c>
      <c r="J88" s="45" t="s">
        <v>87</v>
      </c>
      <c r="K88" s="46" t="s">
        <v>167</v>
      </c>
    </row>
    <row r="89" spans="9:11" x14ac:dyDescent="0.2">
      <c r="I89" s="52">
        <v>516</v>
      </c>
      <c r="J89" s="45" t="s">
        <v>88</v>
      </c>
      <c r="K89" s="46" t="s">
        <v>167</v>
      </c>
    </row>
    <row r="90" spans="9:11" x14ac:dyDescent="0.2">
      <c r="I90" s="52">
        <v>517</v>
      </c>
      <c r="J90" s="45" t="s">
        <v>89</v>
      </c>
      <c r="K90" s="46" t="s">
        <v>167</v>
      </c>
    </row>
    <row r="91" spans="9:11" x14ac:dyDescent="0.2">
      <c r="I91" s="52">
        <v>518</v>
      </c>
      <c r="J91" s="45" t="s">
        <v>90</v>
      </c>
      <c r="K91" s="46" t="s">
        <v>167</v>
      </c>
    </row>
    <row r="92" spans="9:11" x14ac:dyDescent="0.2">
      <c r="I92" s="52">
        <v>519</v>
      </c>
      <c r="J92" s="45" t="s">
        <v>91</v>
      </c>
      <c r="K92" s="46" t="s">
        <v>167</v>
      </c>
    </row>
    <row r="93" spans="9:11" x14ac:dyDescent="0.2">
      <c r="I93" s="52">
        <v>520</v>
      </c>
      <c r="J93" s="45" t="s">
        <v>92</v>
      </c>
      <c r="K93" s="46" t="s">
        <v>167</v>
      </c>
    </row>
    <row r="94" spans="9:11" x14ac:dyDescent="0.2">
      <c r="I94" s="52">
        <v>521</v>
      </c>
      <c r="J94" s="45" t="s">
        <v>93</v>
      </c>
      <c r="K94" s="46" t="s">
        <v>167</v>
      </c>
    </row>
    <row r="95" spans="9:11" x14ac:dyDescent="0.2">
      <c r="I95" s="52">
        <v>522</v>
      </c>
      <c r="J95" s="45" t="s">
        <v>94</v>
      </c>
      <c r="K95" s="46" t="s">
        <v>167</v>
      </c>
    </row>
    <row r="96" spans="9:11" x14ac:dyDescent="0.2">
      <c r="I96" s="52">
        <v>523</v>
      </c>
      <c r="J96" s="45" t="s">
        <v>95</v>
      </c>
      <c r="K96" s="46" t="s">
        <v>167</v>
      </c>
    </row>
    <row r="97" spans="9:11" x14ac:dyDescent="0.2">
      <c r="I97" s="52">
        <v>524</v>
      </c>
      <c r="J97" s="45" t="s">
        <v>96</v>
      </c>
      <c r="K97" s="46" t="s">
        <v>167</v>
      </c>
    </row>
    <row r="98" spans="9:11" x14ac:dyDescent="0.2">
      <c r="I98" s="52">
        <v>525</v>
      </c>
      <c r="J98" s="45" t="s">
        <v>97</v>
      </c>
      <c r="K98" s="46" t="s">
        <v>167</v>
      </c>
    </row>
    <row r="99" spans="9:11" x14ac:dyDescent="0.2">
      <c r="I99" s="52">
        <v>526</v>
      </c>
      <c r="J99" s="45" t="s">
        <v>98</v>
      </c>
      <c r="K99" s="46" t="s">
        <v>167</v>
      </c>
    </row>
    <row r="100" spans="9:11" x14ac:dyDescent="0.2">
      <c r="I100" s="52">
        <v>601</v>
      </c>
      <c r="J100" s="45" t="s">
        <v>99</v>
      </c>
      <c r="K100" s="46" t="s">
        <v>168</v>
      </c>
    </row>
    <row r="101" spans="9:11" x14ac:dyDescent="0.2">
      <c r="I101" s="52">
        <v>604</v>
      </c>
      <c r="J101" s="45" t="s">
        <v>100</v>
      </c>
      <c r="K101" s="46" t="s">
        <v>168</v>
      </c>
    </row>
    <row r="102" spans="9:11" x14ac:dyDescent="0.2">
      <c r="I102" s="52">
        <v>606</v>
      </c>
      <c r="J102" s="45" t="s">
        <v>101</v>
      </c>
      <c r="K102" s="46" t="s">
        <v>168</v>
      </c>
    </row>
    <row r="103" spans="9:11" x14ac:dyDescent="0.2">
      <c r="I103" s="52">
        <v>607</v>
      </c>
      <c r="J103" s="45" t="s">
        <v>102</v>
      </c>
      <c r="K103" s="46" t="s">
        <v>168</v>
      </c>
    </row>
    <row r="104" spans="9:11" x14ac:dyDescent="0.2">
      <c r="I104" s="52">
        <v>608</v>
      </c>
      <c r="J104" s="45" t="s">
        <v>103</v>
      </c>
      <c r="K104" s="46" t="s">
        <v>168</v>
      </c>
    </row>
    <row r="105" spans="9:11" x14ac:dyDescent="0.2">
      <c r="I105" s="52">
        <v>609</v>
      </c>
      <c r="J105" s="45" t="s">
        <v>104</v>
      </c>
      <c r="K105" s="46" t="s">
        <v>168</v>
      </c>
    </row>
    <row r="106" spans="9:11" x14ac:dyDescent="0.2">
      <c r="I106" s="52">
        <v>610</v>
      </c>
      <c r="J106" s="45" t="s">
        <v>105</v>
      </c>
      <c r="K106" s="46" t="s">
        <v>168</v>
      </c>
    </row>
    <row r="107" spans="9:11" x14ac:dyDescent="0.2">
      <c r="I107" s="52">
        <v>611</v>
      </c>
      <c r="J107" s="45" t="s">
        <v>106</v>
      </c>
      <c r="K107" s="46" t="s">
        <v>168</v>
      </c>
    </row>
    <row r="108" spans="9:11" x14ac:dyDescent="0.2">
      <c r="I108" s="52">
        <v>612</v>
      </c>
      <c r="J108" s="45" t="s">
        <v>107</v>
      </c>
      <c r="K108" s="46" t="s">
        <v>168</v>
      </c>
    </row>
    <row r="109" spans="9:11" x14ac:dyDescent="0.2">
      <c r="I109" s="52">
        <v>613</v>
      </c>
      <c r="J109" s="45" t="s">
        <v>108</v>
      </c>
      <c r="K109" s="46" t="s">
        <v>168</v>
      </c>
    </row>
    <row r="110" spans="9:11" x14ac:dyDescent="0.2">
      <c r="I110" s="52">
        <v>614</v>
      </c>
      <c r="J110" s="45" t="s">
        <v>109</v>
      </c>
      <c r="K110" s="46" t="s">
        <v>168</v>
      </c>
    </row>
    <row r="111" spans="9:11" ht="12" thickBot="1" x14ac:dyDescent="0.25">
      <c r="I111" s="70">
        <v>900</v>
      </c>
      <c r="J111" s="71" t="s">
        <v>129</v>
      </c>
      <c r="K111" s="72" t="s">
        <v>129</v>
      </c>
    </row>
    <row r="118" spans="5:5" x14ac:dyDescent="0.2">
      <c r="E118" s="73"/>
    </row>
    <row r="120" spans="5:5" x14ac:dyDescent="0.2">
      <c r="E120" s="73"/>
    </row>
  </sheetData>
  <sheetProtection algorithmName="SHA-512" hashValue="+XbVh5ANoGEUhP84JtxMZlnJadVR2gbCSAnPWjXfraPouu/TBPaoxWIDHSMR6l2iJ8Vh3vZQ7cJagDwgmS4/DA==" saltValue="ph5w0Utr0H8+ueM2e8UDLA==" spinCount="100000" sheet="1" selectLockedCells="1"/>
  <autoFilter ref="A1:P11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1A773F4F7EE19468AE276810B9F2125" ma:contentTypeVersion="0" ma:contentTypeDescription="Crear nuevo documento." ma:contentTypeScope="" ma:versionID="386168ae7a734944e368697c901fef1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86D9B8-7625-4A3E-99CB-C4B08BC846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CF3E3DB-EF20-49E7-891A-C14143BF70AB}">
  <ds:schemaRefs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08059B30-EBE1-4C73-BB6F-08275E0D51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Reporte</vt:lpstr>
      <vt:lpstr>Cédula</vt:lpstr>
      <vt:lpstr>Datos</vt:lpstr>
      <vt:lpstr>Cédula!Área_de_impresión</vt:lpstr>
      <vt:lpstr>Reporte!Área_de_impresión</vt:lpstr>
      <vt:lpstr>Cédula!Títulos_a_imprimir</vt:lpstr>
      <vt:lpstr>Reporte!Títulos_a_imprimir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Rigoberto Iduviel Toriz Arellano</dc:creator>
  <cp:lastModifiedBy>Rigoberto Iduviel Toriz Arellano</cp:lastModifiedBy>
  <cp:lastPrinted>2018-09-12T21:38:23Z</cp:lastPrinted>
  <dcterms:created xsi:type="dcterms:W3CDTF">2016-07-20T18:58:52Z</dcterms:created>
  <dcterms:modified xsi:type="dcterms:W3CDTF">2018-10-05T17:08:45Z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0x01010081A773F4F7EE19468AE276810B9F2125</vt:lpwstr>
  </property>
</Properties>
</file>